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工作\LSS赛事部\BOP\"/>
    </mc:Choice>
  </mc:AlternateContent>
  <xr:revisionPtr revIDLastSave="0" documentId="13_ncr:1_{DD568882-9528-46D7-8738-E0E7BDA0F478}" xr6:coauthVersionLast="45" xr6:coauthVersionMax="45" xr10:uidLastSave="{00000000-0000-0000-0000-000000000000}"/>
  <bookViews>
    <workbookView xWindow="0" yWindow="8" windowWidth="22493" windowHeight="14392" firstSheet="3" activeTab="4" xr2:uid="{00000000-000D-0000-FFFF-FFFF00000000}"/>
  </bookViews>
  <sheets>
    <sheet name="R1-GIC-超级杯" sheetId="26" r:id="rId1"/>
    <sheet name="R1-GIC-中国杯" sheetId="27" r:id="rId2"/>
    <sheet name="R2-SIC-超级杯 " sheetId="28" r:id="rId3"/>
    <sheet name="R1-ZZIC-超级杯" sheetId="36" r:id="rId4"/>
    <sheet name="R2-ZZIC-超级杯 " sheetId="39" r:id="rId5"/>
    <sheet name="平衡影响值" sheetId="1" r:id="rId6"/>
  </sheets>
  <externalReferences>
    <externalReference r:id="rId7"/>
  </externalReferences>
  <definedNames>
    <definedName name="bbb" localSheetId="0">'R1-GIC-超级杯'!$F$50:$F$371</definedName>
    <definedName name="bbb" localSheetId="1">'R1-GIC-中国杯'!$F$37:$F$349</definedName>
    <definedName name="bbb" localSheetId="3">'R1-ZZIC-超级杯'!$F$38:$F$350</definedName>
    <definedName name="bbb" localSheetId="2">'R2-SIC-超级杯 '!$F$50:$F$371</definedName>
    <definedName name="bbb" localSheetId="4">'R2-ZZIC-超级杯 '!$F$38:$F$350</definedName>
    <definedName name="bbb">#REF!</definedName>
    <definedName name="Beg_Bal" localSheetId="0">'R1-GIC-超级杯'!$F$50:$F$371</definedName>
    <definedName name="Beg_Bal" localSheetId="1">'R1-GIC-中国杯'!$F$37:$F$349</definedName>
    <definedName name="Beg_Bal" localSheetId="3">'R1-ZZIC-超级杯'!$F$38:$F$350</definedName>
    <definedName name="Beg_Bal" localSheetId="2">'R2-SIC-超级杯 '!$F$50:$F$371</definedName>
    <definedName name="Beg_Bal" localSheetId="4">'R2-ZZIC-超级杯 '!$F$38:$F$350</definedName>
    <definedName name="Extra_Pay" localSheetId="0">'R1-GIC-超级杯'!$H$50:$H$371</definedName>
    <definedName name="Extra_Pay" localSheetId="1">'R1-GIC-中国杯'!$H$37:$H$349</definedName>
    <definedName name="Extra_Pay" localSheetId="3">'R1-ZZIC-超级杯'!$H$38:$H$350</definedName>
    <definedName name="Extra_Pay" localSheetId="2">'R2-SIC-超级杯 '!$H$50:$H$371</definedName>
    <definedName name="Extra_Pay" localSheetId="4">'R2-ZZIC-超级杯 '!$H$38:$H$350</definedName>
    <definedName name="Int" localSheetId="0">'R1-GIC-超级杯'!$K$47:$K$384</definedName>
    <definedName name="Int" localSheetId="1">'R1-GIC-中国杯'!$K$37:$K$362</definedName>
    <definedName name="Int" localSheetId="3">'R1-ZZIC-超级杯'!$K$36:$K$363</definedName>
    <definedName name="Int" localSheetId="2">'R2-SIC-超级杯 '!$K$47:$K$384</definedName>
    <definedName name="Int" localSheetId="4">'R2-ZZIC-超级杯 '!$K$36:$K$363</definedName>
    <definedName name="Interest_Rate" localSheetId="0">'R1-GIC-超级杯'!#REF!</definedName>
    <definedName name="Interest_Rate" localSheetId="1">'R1-GIC-中国杯'!#REF!</definedName>
    <definedName name="Interest_Rate" localSheetId="3">'R1-ZZIC-超级杯'!#REF!</definedName>
    <definedName name="Interest_Rate" localSheetId="2">'R2-SIC-超级杯 '!#REF!</definedName>
    <definedName name="Interest_Rate" localSheetId="4">'R2-ZZIC-超级杯 '!#REF!</definedName>
    <definedName name="Loan_Amount" localSheetId="0">'R1-GIC-超级杯'!#REF!</definedName>
    <definedName name="Loan_Amount" localSheetId="1">'R1-GIC-中国杯'!#REF!</definedName>
    <definedName name="Loan_Amount" localSheetId="3">'R1-ZZIC-超级杯'!#REF!</definedName>
    <definedName name="Loan_Amount" localSheetId="2">'R2-SIC-超级杯 '!#REF!</definedName>
    <definedName name="Loan_Amount" localSheetId="4">'R2-ZZIC-超级杯 '!#REF!</definedName>
    <definedName name="Loan_Years" localSheetId="0">'R1-GIC-超级杯'!#REF!</definedName>
    <definedName name="Loan_Years" localSheetId="1">'R1-GIC-中国杯'!#REF!</definedName>
    <definedName name="Loan_Years" localSheetId="3">'R1-ZZIC-超级杯'!#REF!</definedName>
    <definedName name="Loan_Years" localSheetId="2">'R2-SIC-超级杯 '!#REF!</definedName>
    <definedName name="Loan_Years" localSheetId="4">'R2-ZZIC-超级杯 '!#REF!</definedName>
    <definedName name="Num_Pmt_Per_Year" localSheetId="0">'R1-GIC-超级杯'!#REF!</definedName>
    <definedName name="Num_Pmt_Per_Year" localSheetId="1">'R1-GIC-中国杯'!#REF!</definedName>
    <definedName name="Num_Pmt_Per_Year" localSheetId="3">'R1-ZZIC-超级杯'!#REF!</definedName>
    <definedName name="Num_Pmt_Per_Year" localSheetId="2">'R2-SIC-超级杯 '!#REF!</definedName>
    <definedName name="Num_Pmt_Per_Year" localSheetId="4">'R2-ZZIC-超级杯 '!#REF!</definedName>
    <definedName name="Number_of_Payments" localSheetId="0">MATCH(0.01,[1]!End_Bal,-1)+1</definedName>
    <definedName name="Number_of_Payments" localSheetId="1">MATCH(0.01,[1]!End_Bal,-1)+1</definedName>
    <definedName name="Number_of_Payments" localSheetId="3">MATCH(0.01,[1]!End_Bal,-1)+1</definedName>
    <definedName name="Number_of_Payments" localSheetId="2">MATCH(0.01,[1]!End_Bal,-1)+1</definedName>
    <definedName name="Number_of_Payments" localSheetId="4">MATCH(0.01,[1]!End_Bal,-1)+1</definedName>
    <definedName name="_xlnm.Print_Area" localSheetId="0">'R1-GIC-超级杯'!$B$1:$O$79</definedName>
    <definedName name="_xlnm.Print_Area" localSheetId="1">'R1-GIC-中国杯'!$B$1:$O$57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  <definedName name="Values_Entered" localSheetId="3">IF([1]!Loan_Amount*[1]!Interest_Rate*'[1]Loan Amortization Schedule'!Loan_Years*[1]!Loan_Start&gt;0,1,0)</definedName>
    <definedName name="Values_Entered" localSheetId="2">IF([1]!Loan_Amount*[1]!Interest_Rate*'[1]Loan Amortization Schedule'!Loan_Years*[1]!Loan_Start&gt;0,1,0)</definedName>
    <definedName name="Values_Entered" localSheetId="4">IF([1]!Loan_Amount*[1]!Interest_Rate*'[1]Loan Amortization Schedule'!Loan_Years*[1]!Loan_Start&gt;0,1,0)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39" l="1"/>
  <c r="D31" i="39"/>
  <c r="D20" i="39"/>
  <c r="D10" i="39"/>
  <c r="AB37" i="39"/>
  <c r="N37" i="39"/>
  <c r="O37" i="39"/>
  <c r="L37" i="39"/>
  <c r="M37" i="39"/>
  <c r="J37" i="39"/>
  <c r="K37" i="39"/>
  <c r="H37" i="39"/>
  <c r="I37" i="39"/>
  <c r="F37" i="39"/>
  <c r="G37" i="39"/>
  <c r="E37" i="39"/>
  <c r="AB36" i="39"/>
  <c r="N36" i="39"/>
  <c r="O36" i="39"/>
  <c r="L36" i="39"/>
  <c r="M36" i="39"/>
  <c r="J36" i="39"/>
  <c r="K36" i="39"/>
  <c r="H36" i="39"/>
  <c r="I36" i="39"/>
  <c r="F36" i="39"/>
  <c r="G36" i="39"/>
  <c r="E36" i="39"/>
  <c r="AB35" i="39"/>
  <c r="N35" i="39"/>
  <c r="O35" i="39"/>
  <c r="L35" i="39"/>
  <c r="M35" i="39"/>
  <c r="J35" i="39"/>
  <c r="K35" i="39"/>
  <c r="H35" i="39"/>
  <c r="I35" i="39"/>
  <c r="F35" i="39"/>
  <c r="G35" i="39"/>
  <c r="E35" i="39"/>
  <c r="AB27" i="39"/>
  <c r="N27" i="39"/>
  <c r="O27" i="39"/>
  <c r="L27" i="39"/>
  <c r="M27" i="39"/>
  <c r="J27" i="39"/>
  <c r="K27" i="39"/>
  <c r="H27" i="39"/>
  <c r="I27" i="39"/>
  <c r="F27" i="39"/>
  <c r="G27" i="39"/>
  <c r="E27" i="39"/>
  <c r="AB26" i="39"/>
  <c r="N26" i="39"/>
  <c r="O26" i="39"/>
  <c r="L26" i="39"/>
  <c r="M26" i="39"/>
  <c r="J26" i="39"/>
  <c r="K26" i="39"/>
  <c r="H26" i="39"/>
  <c r="I26" i="39"/>
  <c r="F26" i="39"/>
  <c r="G26" i="39"/>
  <c r="E26" i="39"/>
  <c r="AB25" i="39"/>
  <c r="N25" i="39"/>
  <c r="O25" i="39"/>
  <c r="L25" i="39"/>
  <c r="M25" i="39"/>
  <c r="J25" i="39"/>
  <c r="K25" i="39"/>
  <c r="H25" i="39"/>
  <c r="I25" i="39"/>
  <c r="F25" i="39"/>
  <c r="G25" i="39"/>
  <c r="E25" i="39"/>
  <c r="AB24" i="39"/>
  <c r="N24" i="39"/>
  <c r="O24" i="39"/>
  <c r="L24" i="39"/>
  <c r="M24" i="39"/>
  <c r="J24" i="39"/>
  <c r="K24" i="39"/>
  <c r="H24" i="39"/>
  <c r="I24" i="39"/>
  <c r="F24" i="39"/>
  <c r="G24" i="39"/>
  <c r="E24" i="39"/>
  <c r="AB16" i="39"/>
  <c r="N16" i="39"/>
  <c r="O16" i="39"/>
  <c r="L16" i="39"/>
  <c r="M16" i="39"/>
  <c r="J16" i="39"/>
  <c r="K16" i="39"/>
  <c r="H16" i="39"/>
  <c r="I16" i="39"/>
  <c r="F16" i="39"/>
  <c r="G16" i="39"/>
  <c r="E16" i="39"/>
  <c r="AB15" i="39"/>
  <c r="N15" i="39"/>
  <c r="O15" i="39"/>
  <c r="L15" i="39"/>
  <c r="M15" i="39"/>
  <c r="J15" i="39"/>
  <c r="K15" i="39"/>
  <c r="H15" i="39"/>
  <c r="I15" i="39"/>
  <c r="F15" i="39"/>
  <c r="G15" i="39"/>
  <c r="E15" i="39"/>
  <c r="AB14" i="39"/>
  <c r="N14" i="39"/>
  <c r="O14" i="39"/>
  <c r="L14" i="39"/>
  <c r="M14" i="39"/>
  <c r="J14" i="39"/>
  <c r="K14" i="39"/>
  <c r="H14" i="39"/>
  <c r="I14" i="39"/>
  <c r="F14" i="39"/>
  <c r="G14" i="39"/>
  <c r="E14" i="39"/>
  <c r="D31" i="36"/>
  <c r="D20" i="36"/>
  <c r="D10" i="36"/>
  <c r="G6" i="36"/>
  <c r="F37" i="36"/>
  <c r="AB37" i="36"/>
  <c r="G37" i="36"/>
  <c r="H37" i="36"/>
  <c r="I37" i="36"/>
  <c r="J37" i="36"/>
  <c r="K37" i="36"/>
  <c r="L37" i="36"/>
  <c r="M37" i="36"/>
  <c r="N37" i="36"/>
  <c r="O37" i="36"/>
  <c r="E37" i="36"/>
  <c r="F26" i="36"/>
  <c r="AB26" i="36"/>
  <c r="G26" i="36"/>
  <c r="H26" i="36"/>
  <c r="I26" i="36"/>
  <c r="J26" i="36"/>
  <c r="K26" i="36"/>
  <c r="L26" i="36"/>
  <c r="M26" i="36"/>
  <c r="N26" i="36"/>
  <c r="O26" i="36"/>
  <c r="E26" i="36"/>
  <c r="F25" i="36"/>
  <c r="AB25" i="36"/>
  <c r="G25" i="36"/>
  <c r="H25" i="36"/>
  <c r="I25" i="36"/>
  <c r="J25" i="36"/>
  <c r="K25" i="36"/>
  <c r="L25" i="36"/>
  <c r="M25" i="36"/>
  <c r="N25" i="36"/>
  <c r="O25" i="36"/>
  <c r="E25" i="36"/>
  <c r="F36" i="36"/>
  <c r="AB36" i="36"/>
  <c r="G36" i="36"/>
  <c r="H36" i="36"/>
  <c r="I36" i="36"/>
  <c r="J36" i="36"/>
  <c r="K36" i="36"/>
  <c r="L36" i="36"/>
  <c r="M36" i="36"/>
  <c r="N36" i="36"/>
  <c r="O36" i="36"/>
  <c r="E36" i="36"/>
  <c r="F35" i="36"/>
  <c r="AB35" i="36"/>
  <c r="G35" i="36"/>
  <c r="H35" i="36"/>
  <c r="I35" i="36"/>
  <c r="J35" i="36"/>
  <c r="K35" i="36"/>
  <c r="L35" i="36"/>
  <c r="M35" i="36"/>
  <c r="N35" i="36"/>
  <c r="O35" i="36"/>
  <c r="E35" i="36"/>
  <c r="F14" i="36"/>
  <c r="AB14" i="36"/>
  <c r="G14" i="36"/>
  <c r="H14" i="36"/>
  <c r="I14" i="36"/>
  <c r="J14" i="36"/>
  <c r="K14" i="36"/>
  <c r="L14" i="36"/>
  <c r="M14" i="36"/>
  <c r="N14" i="36"/>
  <c r="O14" i="36"/>
  <c r="E14" i="36"/>
  <c r="F16" i="36"/>
  <c r="AB16" i="36"/>
  <c r="G16" i="36"/>
  <c r="H16" i="36"/>
  <c r="I16" i="36"/>
  <c r="J16" i="36"/>
  <c r="K16" i="36"/>
  <c r="L16" i="36"/>
  <c r="M16" i="36"/>
  <c r="N16" i="36"/>
  <c r="O16" i="36"/>
  <c r="E16" i="36"/>
  <c r="AB24" i="36"/>
  <c r="N24" i="36"/>
  <c r="O24" i="36"/>
  <c r="L24" i="36"/>
  <c r="M24" i="36"/>
  <c r="J24" i="36"/>
  <c r="K24" i="36"/>
  <c r="H24" i="36"/>
  <c r="I24" i="36"/>
  <c r="F24" i="36"/>
  <c r="G24" i="36"/>
  <c r="E24" i="36"/>
  <c r="AB27" i="36"/>
  <c r="N27" i="36"/>
  <c r="O27" i="36"/>
  <c r="L27" i="36"/>
  <c r="M27" i="36"/>
  <c r="J27" i="36"/>
  <c r="K27" i="36"/>
  <c r="H27" i="36"/>
  <c r="I27" i="36"/>
  <c r="F27" i="36"/>
  <c r="G27" i="36"/>
  <c r="E27" i="36"/>
  <c r="AB15" i="36"/>
  <c r="N15" i="36"/>
  <c r="O15" i="36"/>
  <c r="L15" i="36"/>
  <c r="M15" i="36"/>
  <c r="J15" i="36"/>
  <c r="K15" i="36"/>
  <c r="H15" i="36"/>
  <c r="I15" i="36"/>
  <c r="F15" i="36"/>
  <c r="G15" i="36"/>
  <c r="E15" i="36"/>
  <c r="F24" i="28"/>
  <c r="AB24" i="28"/>
  <c r="G24" i="28"/>
  <c r="H24" i="28"/>
  <c r="I24" i="28"/>
  <c r="J24" i="28"/>
  <c r="K24" i="28"/>
  <c r="L24" i="28"/>
  <c r="M24" i="28"/>
  <c r="N24" i="28"/>
  <c r="O24" i="28"/>
  <c r="E24" i="28"/>
  <c r="F25" i="28"/>
  <c r="AB25" i="28"/>
  <c r="G25" i="28"/>
  <c r="H25" i="28"/>
  <c r="I25" i="28"/>
  <c r="J25" i="28"/>
  <c r="K25" i="28"/>
  <c r="L25" i="28"/>
  <c r="M25" i="28"/>
  <c r="N25" i="28"/>
  <c r="O25" i="28"/>
  <c r="E25" i="28"/>
  <c r="F26" i="28"/>
  <c r="AB26" i="28"/>
  <c r="G26" i="28"/>
  <c r="H26" i="28"/>
  <c r="I26" i="28"/>
  <c r="J26" i="28"/>
  <c r="K26" i="28"/>
  <c r="L26" i="28"/>
  <c r="M26" i="28"/>
  <c r="N26" i="28"/>
  <c r="O26" i="28"/>
  <c r="E26" i="28"/>
  <c r="F14" i="28"/>
  <c r="AB14" i="28"/>
  <c r="G14" i="28"/>
  <c r="H14" i="28"/>
  <c r="I14" i="28"/>
  <c r="J14" i="28"/>
  <c r="K14" i="28"/>
  <c r="L14" i="28"/>
  <c r="M14" i="28"/>
  <c r="N14" i="28"/>
  <c r="O14" i="28"/>
  <c r="E14" i="28"/>
  <c r="F15" i="28"/>
  <c r="AB15" i="28"/>
  <c r="G15" i="28"/>
  <c r="H15" i="28"/>
  <c r="I15" i="28"/>
  <c r="J15" i="28"/>
  <c r="K15" i="28"/>
  <c r="L15" i="28"/>
  <c r="M15" i="28"/>
  <c r="N15" i="28"/>
  <c r="O15" i="28"/>
  <c r="E15" i="28"/>
  <c r="F46" i="28"/>
  <c r="AB46" i="28"/>
  <c r="G46" i="28"/>
  <c r="H46" i="28"/>
  <c r="I46" i="28"/>
  <c r="J46" i="28"/>
  <c r="K46" i="28"/>
  <c r="L46" i="28"/>
  <c r="M46" i="28"/>
  <c r="N46" i="28"/>
  <c r="O46" i="28"/>
  <c r="E46" i="28"/>
  <c r="F49" i="28"/>
  <c r="AB49" i="28"/>
  <c r="G49" i="28"/>
  <c r="H49" i="28"/>
  <c r="I49" i="28"/>
  <c r="J49" i="28"/>
  <c r="K49" i="28"/>
  <c r="L49" i="28"/>
  <c r="M49" i="28"/>
  <c r="N49" i="28"/>
  <c r="O49" i="28"/>
  <c r="E49" i="28"/>
  <c r="F35" i="28"/>
  <c r="AB35" i="28"/>
  <c r="G35" i="28"/>
  <c r="H35" i="28"/>
  <c r="I35" i="28"/>
  <c r="J35" i="28"/>
  <c r="K35" i="28"/>
  <c r="L35" i="28"/>
  <c r="M35" i="28"/>
  <c r="N35" i="28"/>
  <c r="O35" i="28"/>
  <c r="E35" i="28"/>
  <c r="F47" i="28"/>
  <c r="AB47" i="28"/>
  <c r="G47" i="28"/>
  <c r="H47" i="28"/>
  <c r="I47" i="28"/>
  <c r="J47" i="28"/>
  <c r="K47" i="28"/>
  <c r="L47" i="28"/>
  <c r="M47" i="28"/>
  <c r="N47" i="28"/>
  <c r="O47" i="28"/>
  <c r="E47" i="28"/>
  <c r="F48" i="28"/>
  <c r="AB48" i="28"/>
  <c r="G48" i="28"/>
  <c r="H48" i="28"/>
  <c r="I48" i="28"/>
  <c r="J48" i="28"/>
  <c r="K48" i="28"/>
  <c r="L48" i="28"/>
  <c r="M48" i="28"/>
  <c r="N48" i="28"/>
  <c r="O48" i="28"/>
  <c r="E48" i="28"/>
  <c r="G6" i="28"/>
  <c r="F57" i="28"/>
  <c r="AB57" i="28"/>
  <c r="G57" i="28"/>
  <c r="H57" i="28"/>
  <c r="I57" i="28"/>
  <c r="J57" i="28"/>
  <c r="K57" i="28"/>
  <c r="L57" i="28"/>
  <c r="M57" i="28"/>
  <c r="N57" i="28"/>
  <c r="O57" i="28"/>
  <c r="E57" i="28"/>
  <c r="F58" i="28"/>
  <c r="AB58" i="28"/>
  <c r="G58" i="28"/>
  <c r="H58" i="28"/>
  <c r="I58" i="28"/>
  <c r="J58" i="28"/>
  <c r="K58" i="28"/>
  <c r="L58" i="28"/>
  <c r="M58" i="28"/>
  <c r="N58" i="28"/>
  <c r="O58" i="28"/>
  <c r="E58" i="28"/>
  <c r="D53" i="28"/>
  <c r="D42" i="28"/>
  <c r="F36" i="28"/>
  <c r="AB36" i="28"/>
  <c r="G36" i="28"/>
  <c r="H36" i="28"/>
  <c r="I36" i="28"/>
  <c r="J36" i="28"/>
  <c r="K36" i="28"/>
  <c r="L36" i="28"/>
  <c r="M36" i="28"/>
  <c r="N36" i="28"/>
  <c r="O36" i="28"/>
  <c r="E36" i="28"/>
  <c r="D31" i="28"/>
  <c r="D20" i="28"/>
  <c r="D10" i="28"/>
  <c r="F16" i="28"/>
  <c r="AB16" i="28"/>
  <c r="G16" i="28"/>
  <c r="H16" i="28"/>
  <c r="I16" i="28"/>
  <c r="J16" i="28"/>
  <c r="K16" i="28"/>
  <c r="L16" i="28"/>
  <c r="M16" i="28"/>
  <c r="N16" i="28"/>
  <c r="O16" i="28"/>
  <c r="E16" i="28"/>
  <c r="AB38" i="28"/>
  <c r="N38" i="28"/>
  <c r="O38" i="28"/>
  <c r="L38" i="28"/>
  <c r="M38" i="28"/>
  <c r="J38" i="28"/>
  <c r="K38" i="28"/>
  <c r="H38" i="28"/>
  <c r="I38" i="28"/>
  <c r="F38" i="28"/>
  <c r="G38" i="28"/>
  <c r="E38" i="28"/>
  <c r="AB37" i="28"/>
  <c r="N37" i="28"/>
  <c r="O37" i="28"/>
  <c r="L37" i="28"/>
  <c r="M37" i="28"/>
  <c r="J37" i="28"/>
  <c r="K37" i="28"/>
  <c r="H37" i="28"/>
  <c r="I37" i="28"/>
  <c r="F37" i="28"/>
  <c r="G37" i="28"/>
  <c r="E37" i="28"/>
  <c r="AB27" i="28"/>
  <c r="N27" i="28"/>
  <c r="O27" i="28"/>
  <c r="L27" i="28"/>
  <c r="M27" i="28"/>
  <c r="J27" i="28"/>
  <c r="K27" i="28"/>
  <c r="H27" i="28"/>
  <c r="I27" i="28"/>
  <c r="F27" i="28"/>
  <c r="G27" i="28"/>
  <c r="E27" i="28"/>
  <c r="F22" i="27"/>
  <c r="AB22" i="27"/>
  <c r="G22" i="27"/>
  <c r="H22" i="27"/>
  <c r="I22" i="27"/>
  <c r="K22" i="27"/>
  <c r="L22" i="27"/>
  <c r="M22" i="27"/>
  <c r="N22" i="27"/>
  <c r="O22" i="27"/>
  <c r="E22" i="27"/>
  <c r="F24" i="27"/>
  <c r="AB24" i="27"/>
  <c r="G24" i="27"/>
  <c r="H24" i="27"/>
  <c r="I24" i="27"/>
  <c r="J24" i="27"/>
  <c r="K24" i="27"/>
  <c r="L24" i="27"/>
  <c r="M24" i="27"/>
  <c r="N24" i="27"/>
  <c r="O24" i="27"/>
  <c r="E24" i="27"/>
  <c r="D18" i="27"/>
  <c r="F23" i="27"/>
  <c r="AB23" i="27"/>
  <c r="G23" i="27"/>
  <c r="H23" i="27"/>
  <c r="I23" i="27"/>
  <c r="J23" i="27"/>
  <c r="K23" i="27"/>
  <c r="L23" i="27"/>
  <c r="M23" i="27"/>
  <c r="N23" i="27"/>
  <c r="O23" i="27"/>
  <c r="E23" i="27"/>
  <c r="F25" i="27"/>
  <c r="AB25" i="27"/>
  <c r="G25" i="27"/>
  <c r="H25" i="27"/>
  <c r="I25" i="27"/>
  <c r="J25" i="27"/>
  <c r="K25" i="27"/>
  <c r="M25" i="27"/>
  <c r="O25" i="27"/>
  <c r="E25" i="27"/>
  <c r="F35" i="27"/>
  <c r="AB35" i="27"/>
  <c r="G35" i="27"/>
  <c r="H35" i="27"/>
  <c r="I35" i="27"/>
  <c r="J35" i="27"/>
  <c r="K35" i="27"/>
  <c r="L35" i="27"/>
  <c r="M35" i="27"/>
  <c r="N35" i="27"/>
  <c r="O35" i="27"/>
  <c r="E35" i="27"/>
  <c r="F34" i="27"/>
  <c r="AB34" i="27"/>
  <c r="G34" i="27"/>
  <c r="H34" i="27"/>
  <c r="I34" i="27"/>
  <c r="J34" i="27"/>
  <c r="K34" i="27"/>
  <c r="L34" i="27"/>
  <c r="M34" i="27"/>
  <c r="N34" i="27"/>
  <c r="O34" i="27"/>
  <c r="E34" i="27"/>
  <c r="G6" i="27"/>
  <c r="F33" i="27"/>
  <c r="AB33" i="27"/>
  <c r="G33" i="27"/>
  <c r="H33" i="27"/>
  <c r="I33" i="27"/>
  <c r="J33" i="27"/>
  <c r="K33" i="27"/>
  <c r="L33" i="27"/>
  <c r="M33" i="27"/>
  <c r="N33" i="27"/>
  <c r="O33" i="27"/>
  <c r="E33" i="27"/>
  <c r="F13" i="27"/>
  <c r="AB13" i="27"/>
  <c r="G13" i="27"/>
  <c r="L14" i="27"/>
  <c r="H13" i="27"/>
  <c r="I13" i="27"/>
  <c r="N14" i="27"/>
  <c r="J13" i="27"/>
  <c r="K13" i="27"/>
  <c r="L13" i="27"/>
  <c r="M13" i="27"/>
  <c r="N13" i="27"/>
  <c r="F14" i="27"/>
  <c r="AB14" i="27"/>
  <c r="G14" i="27"/>
  <c r="H14" i="27"/>
  <c r="I14" i="27"/>
  <c r="J14" i="27"/>
  <c r="K14" i="27"/>
  <c r="M14" i="27"/>
  <c r="O13" i="27"/>
  <c r="O14" i="27"/>
  <c r="F49" i="26"/>
  <c r="AB49" i="26"/>
  <c r="G49" i="26"/>
  <c r="H49" i="26"/>
  <c r="I49" i="26"/>
  <c r="J49" i="26"/>
  <c r="K49" i="26"/>
  <c r="L49" i="26"/>
  <c r="M49" i="26"/>
  <c r="N49" i="26"/>
  <c r="O49" i="26"/>
  <c r="E49" i="26"/>
  <c r="F25" i="26"/>
  <c r="AB25" i="26"/>
  <c r="G25" i="26"/>
  <c r="H25" i="26"/>
  <c r="I25" i="26"/>
  <c r="J25" i="26"/>
  <c r="K25" i="26"/>
  <c r="L25" i="26"/>
  <c r="M25" i="26"/>
  <c r="N25" i="26"/>
  <c r="O25" i="26"/>
  <c r="E25" i="26"/>
  <c r="F46" i="26"/>
  <c r="AB46" i="26"/>
  <c r="G46" i="26"/>
  <c r="H46" i="26"/>
  <c r="I46" i="26"/>
  <c r="J46" i="26"/>
  <c r="K46" i="26"/>
  <c r="L46" i="26"/>
  <c r="M46" i="26"/>
  <c r="N46" i="26"/>
  <c r="O46" i="26"/>
  <c r="E46" i="26"/>
  <c r="F47" i="26"/>
  <c r="AB47" i="26"/>
  <c r="G47" i="26"/>
  <c r="H47" i="26"/>
  <c r="I47" i="26"/>
  <c r="J47" i="26"/>
  <c r="K47" i="26"/>
  <c r="L47" i="26"/>
  <c r="M47" i="26"/>
  <c r="N47" i="26"/>
  <c r="O47" i="26"/>
  <c r="E47" i="26"/>
  <c r="F35" i="26"/>
  <c r="AB35" i="26"/>
  <c r="G35" i="26"/>
  <c r="H35" i="26"/>
  <c r="I35" i="26"/>
  <c r="J35" i="26"/>
  <c r="K35" i="26"/>
  <c r="L35" i="26"/>
  <c r="M35" i="26"/>
  <c r="N35" i="26"/>
  <c r="O35" i="26"/>
  <c r="E35" i="26"/>
  <c r="F36" i="26"/>
  <c r="AB36" i="26"/>
  <c r="G36" i="26"/>
  <c r="H36" i="26"/>
  <c r="I36" i="26"/>
  <c r="J36" i="26"/>
  <c r="K36" i="26"/>
  <c r="L36" i="26"/>
  <c r="M36" i="26"/>
  <c r="N36" i="26"/>
  <c r="O36" i="26"/>
  <c r="E36" i="26"/>
  <c r="F57" i="26"/>
  <c r="AB57" i="26"/>
  <c r="G57" i="26"/>
  <c r="H57" i="26"/>
  <c r="I57" i="26"/>
  <c r="J57" i="26"/>
  <c r="K57" i="26"/>
  <c r="L57" i="26"/>
  <c r="M57" i="26"/>
  <c r="N57" i="26"/>
  <c r="O57" i="26"/>
  <c r="E57" i="26"/>
  <c r="F24" i="26"/>
  <c r="AB24" i="26"/>
  <c r="G24" i="26"/>
  <c r="H24" i="26"/>
  <c r="I24" i="26"/>
  <c r="J24" i="26"/>
  <c r="K24" i="26"/>
  <c r="L24" i="26"/>
  <c r="M24" i="26"/>
  <c r="N24" i="26"/>
  <c r="O24" i="26"/>
  <c r="E24" i="26"/>
  <c r="F58" i="26"/>
  <c r="AB58" i="26"/>
  <c r="G58" i="26"/>
  <c r="H58" i="26"/>
  <c r="I58" i="26"/>
  <c r="J58" i="26"/>
  <c r="K58" i="26"/>
  <c r="L58" i="26"/>
  <c r="M58" i="26"/>
  <c r="N58" i="26"/>
  <c r="O58" i="26"/>
  <c r="E58" i="26"/>
  <c r="G6" i="26"/>
  <c r="D53" i="26"/>
  <c r="D42" i="26"/>
  <c r="D31" i="26"/>
  <c r="D20" i="26"/>
  <c r="F48" i="26"/>
  <c r="AB48" i="26"/>
  <c r="G48" i="26"/>
  <c r="H48" i="26"/>
  <c r="I48" i="26"/>
  <c r="J48" i="26"/>
  <c r="K48" i="26"/>
  <c r="L48" i="26"/>
  <c r="M48" i="26"/>
  <c r="N48" i="26"/>
  <c r="O48" i="26"/>
  <c r="F37" i="26"/>
  <c r="AB37" i="26"/>
  <c r="G37" i="26"/>
  <c r="H37" i="26"/>
  <c r="I37" i="26"/>
  <c r="J37" i="26"/>
  <c r="K37" i="26"/>
  <c r="L37" i="26"/>
  <c r="M37" i="26"/>
  <c r="N37" i="26"/>
  <c r="F38" i="26"/>
  <c r="AB38" i="26"/>
  <c r="G38" i="26"/>
  <c r="H38" i="26"/>
  <c r="I38" i="26"/>
  <c r="J38" i="26"/>
  <c r="K38" i="26"/>
  <c r="L38" i="26"/>
  <c r="M38" i="26"/>
  <c r="N38" i="26"/>
  <c r="O37" i="26"/>
  <c r="O38" i="26"/>
  <c r="F26" i="26"/>
  <c r="AB26" i="26"/>
  <c r="G26" i="26"/>
  <c r="H26" i="26"/>
  <c r="I26" i="26"/>
  <c r="J26" i="26"/>
  <c r="K26" i="26"/>
  <c r="L26" i="26"/>
  <c r="M26" i="26"/>
  <c r="N26" i="26"/>
  <c r="F27" i="26"/>
  <c r="AB27" i="26"/>
  <c r="G27" i="26"/>
  <c r="H27" i="26"/>
  <c r="I27" i="26"/>
  <c r="J27" i="26"/>
  <c r="K27" i="26"/>
  <c r="L27" i="26"/>
  <c r="M27" i="26"/>
  <c r="N27" i="26"/>
  <c r="O26" i="26"/>
  <c r="O27" i="26"/>
  <c r="F14" i="26"/>
  <c r="F15" i="26"/>
  <c r="F16" i="26"/>
  <c r="L15" i="26"/>
  <c r="AB14" i="26"/>
  <c r="N15" i="26"/>
  <c r="L14" i="26"/>
  <c r="M14" i="26"/>
  <c r="N14" i="26"/>
  <c r="AB15" i="26"/>
  <c r="M15" i="26"/>
  <c r="AB16" i="26"/>
  <c r="L16" i="26"/>
  <c r="M16" i="26"/>
  <c r="N16" i="26"/>
  <c r="D29" i="27"/>
  <c r="E13" i="27"/>
  <c r="E14" i="27"/>
  <c r="D10" i="27"/>
  <c r="O16" i="26"/>
  <c r="O14" i="26"/>
  <c r="O15" i="26"/>
  <c r="E48" i="26"/>
  <c r="E38" i="26"/>
  <c r="E37" i="26"/>
  <c r="E27" i="26"/>
  <c r="E26" i="26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G15" i="26"/>
  <c r="G16" i="26"/>
  <c r="G14" i="26"/>
</calcChain>
</file>

<file path=xl/sharedStrings.xml><?xml version="1.0" encoding="utf-8"?>
<sst xmlns="http://schemas.openxmlformats.org/spreadsheetml/2006/main" count="698" uniqueCount="146">
  <si>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</si>
  <si>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</si>
  <si>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</si>
  <si>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</si>
  <si>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</si>
  <si>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</si>
  <si>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</si>
  <si>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</si>
  <si>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</si>
  <si>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</si>
  <si>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</si>
  <si>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</si>
  <si>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</si>
  <si>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</si>
  <si>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</si>
  <si>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</si>
  <si>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</si>
  <si>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</si>
  <si>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</si>
  <si>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</si>
  <si>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</si>
  <si>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</si>
  <si>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</si>
  <si>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</si>
  <si>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</si>
  <si>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</si>
  <si>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</si>
  <si>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</si>
  <si>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</si>
  <si>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</si>
  <si>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</si>
  <si>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</si>
  <si>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</si>
  <si>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张志强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</si>
  <si>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</si>
  <si>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</si>
  <si>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</si>
  <si>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</si>
  <si>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</si>
  <si>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</si>
  <si>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</si>
  <si>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</si>
  <si>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</si>
  <si>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</si>
  <si>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</si>
  <si>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否</t>
    <phoneticPr fontId="3" type="noConversion"/>
  </si>
  <si>
    <t>车手</t>
    <rPh sb="0" eb="1">
      <t>che'shou</t>
    </rPh>
    <phoneticPr fontId="3" type="noConversion"/>
  </si>
  <si>
    <t>计算值</t>
    <rPh sb="0" eb="1">
      <t>ji'suan'zhi</t>
    </rPh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</si>
  <si>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</si>
  <si>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</si>
  <si>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</si>
  <si>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</si>
  <si>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</si>
  <si>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</si>
  <si>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</si>
  <si>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</si>
  <si>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</si>
  <si>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</si>
  <si>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</si>
  <si>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</si>
  <si>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</si>
  <si>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</si>
  <si>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</si>
  <si>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</si>
  <si>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</si>
  <si>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</si>
  <si>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</si>
  <si>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</si>
  <si>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</si>
  <si>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</si>
  <si>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</si>
  <si>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</si>
  <si>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</si>
  <si>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</si>
  <si>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何晓乐</t>
    <rPh sb="0" eb="2">
      <t>he'xiao'l</t>
    </rPh>
    <phoneticPr fontId="3" type="noConversion"/>
  </si>
  <si>
    <t>朱戴维</t>
    <rPh sb="0" eb="2">
      <t>zhu'dai'we</t>
    </rPh>
    <phoneticPr fontId="18" type="noConversion"/>
  </si>
  <si>
    <t>朱胡安</t>
    <rPh sb="0" eb="2">
      <t>zhu'hua</t>
    </rPh>
    <phoneticPr fontId="3" type="noConversion"/>
  </si>
  <si>
    <t>张臻东</t>
    <rPh sb="0" eb="2">
      <t>zhang'zhen'don</t>
    </rPh>
    <phoneticPr fontId="3" type="noConversion"/>
  </si>
  <si>
    <t>车型表现力分析-2019</t>
    <rPh sb="5" eb="6">
      <t>fen'xi</t>
    </rPh>
    <phoneticPr fontId="3" type="noConversion"/>
  </si>
  <si>
    <t>第一分站 广东国际赛车场                       比赛日期：5月10-12日                    赛道长度：2.8km</t>
    <rPh sb="0" eb="1">
      <t>di'wufen'zhanwu'hjie'dao's</t>
    </rPh>
    <phoneticPr fontId="3" type="noConversion"/>
  </si>
  <si>
    <t>崔岳</t>
    <rPh sb="0" eb="2">
      <t>zhang'zhi</t>
    </rPh>
    <phoneticPr fontId="3" type="noConversion"/>
  </si>
  <si>
    <t>北京汽车车队</t>
  </si>
  <si>
    <t>全新凌度</t>
    <phoneticPr fontId="3" type="noConversion"/>
  </si>
  <si>
    <t>新一代福克斯</t>
    <rPh sb="0" eb="1">
      <t>quan'xin</t>
    </rPh>
    <rPh sb="2" eb="3">
      <t>fu't</t>
    </rPh>
    <rPh sb="4" eb="5">
      <t>fu'ke'si</t>
    </rPh>
    <phoneticPr fontId="3" type="noConversion"/>
  </si>
  <si>
    <t>韩寒</t>
    <rPh sb="0" eb="2">
      <t>yang'fa</t>
    </rPh>
    <phoneticPr fontId="18" type="noConversion"/>
  </si>
  <si>
    <t>傅军飞</t>
    <rPh sb="0" eb="2">
      <t>cui'yu</t>
    </rPh>
    <phoneticPr fontId="18" type="noConversion"/>
  </si>
  <si>
    <t>李英健</t>
    <rPh sb="0" eb="2">
      <t>cao'hong'we</t>
    </rPh>
    <phoneticPr fontId="3" type="noConversion"/>
  </si>
  <si>
    <t>詹家图</t>
    <rPh sb="0" eb="2">
      <t>wang'ri</t>
    </rPh>
    <phoneticPr fontId="3" type="noConversion"/>
  </si>
  <si>
    <t>曹宏炜</t>
    <rPh sb="0" eb="2">
      <t>xie'xin</t>
    </rPh>
    <phoneticPr fontId="3" type="noConversion"/>
  </si>
  <si>
    <t>崔岳</t>
    <phoneticPr fontId="18" type="noConversion"/>
  </si>
  <si>
    <t>广汽丰田车队</t>
    <rPh sb="0" eb="1">
      <t>dong'feng'yue'da</t>
    </rPh>
    <phoneticPr fontId="3" type="noConversion"/>
  </si>
  <si>
    <t>雷凌</t>
    <rPh sb="0" eb="1">
      <t>xi</t>
    </rPh>
    <phoneticPr fontId="3" type="noConversion"/>
  </si>
  <si>
    <t>张汉标</t>
    <phoneticPr fontId="18" type="noConversion"/>
  </si>
  <si>
    <t>林立峰</t>
    <rPh sb="0" eb="2">
      <t>xie'xin</t>
    </rPh>
    <phoneticPr fontId="3" type="noConversion"/>
  </si>
  <si>
    <t>全新一代K3</t>
    <rPh sb="0" eb="1">
      <t>xi</t>
    </rPh>
    <phoneticPr fontId="3" type="noConversion"/>
  </si>
  <si>
    <t>全新绅宝D50</t>
    <rPh sb="0" eb="1">
      <t>quan'xi</t>
    </rPh>
    <phoneticPr fontId="3" type="noConversion"/>
  </si>
  <si>
    <t>是</t>
    <phoneticPr fontId="18" type="noConversion"/>
  </si>
  <si>
    <t>星之路车队</t>
    <phoneticPr fontId="18" type="noConversion"/>
  </si>
  <si>
    <t>纵横车队</t>
    <rPh sb="0" eb="1">
      <t>shang'qi'da'zhongche'dui</t>
    </rPh>
    <phoneticPr fontId="3" type="noConversion"/>
  </si>
  <si>
    <t>新瑞纳</t>
    <phoneticPr fontId="3" type="noConversion"/>
  </si>
  <si>
    <t>传祺 GA3S</t>
    <rPh sb="0" eb="1">
      <t>quan'xi</t>
    </rPh>
    <phoneticPr fontId="3" type="noConversion"/>
  </si>
  <si>
    <t>东风风神车队</t>
    <rPh sb="0" eb="1">
      <t>chang'an'fu't</t>
    </rPh>
    <rPh sb="4" eb="5">
      <t>che'dui</t>
    </rPh>
    <phoneticPr fontId="3" type="noConversion"/>
  </si>
  <si>
    <t>D53</t>
    <rPh sb="0" eb="1">
      <t>quan'xin</t>
    </rPh>
    <rPh sb="2" eb="3">
      <t>fu'tfu'ke'si</t>
    </rPh>
    <phoneticPr fontId="3" type="noConversion"/>
  </si>
  <si>
    <t>杨帆</t>
    <rPh sb="0" eb="2">
      <t>zhang'zhi</t>
    </rPh>
    <phoneticPr fontId="3" type="noConversion"/>
  </si>
  <si>
    <t>孙安宁</t>
    <rPh sb="0" eb="2">
      <t>zhu'dai'we</t>
    </rPh>
    <phoneticPr fontId="18" type="noConversion"/>
  </si>
  <si>
    <t>吴旻</t>
    <rPh sb="0" eb="2">
      <t>zhu'hua</t>
    </rPh>
    <phoneticPr fontId="3" type="noConversion"/>
  </si>
  <si>
    <t>杨帆</t>
    <rPh sb="0" eb="2">
      <t>yang'fa</t>
    </rPh>
    <phoneticPr fontId="18" type="noConversion"/>
  </si>
  <si>
    <t>闫闯</t>
    <rPh sb="0" eb="2">
      <t>zhang'zhen'don</t>
    </rPh>
    <phoneticPr fontId="3" type="noConversion"/>
  </si>
  <si>
    <t>吴晓峰</t>
    <phoneticPr fontId="18" type="noConversion"/>
  </si>
  <si>
    <t>鲁子房</t>
    <rPh sb="0" eb="2">
      <t>cui'yu</t>
    </rPh>
    <phoneticPr fontId="18" type="noConversion"/>
  </si>
  <si>
    <t>谢欣哲</t>
    <rPh sb="0" eb="2">
      <t>he'xiao'l</t>
    </rPh>
    <phoneticPr fontId="3" type="noConversion"/>
  </si>
  <si>
    <t>黄福金</t>
    <phoneticPr fontId="3" type="noConversion"/>
  </si>
  <si>
    <t>杨曦</t>
    <rPh sb="0" eb="2">
      <t>cao'hong'we</t>
    </rPh>
    <phoneticPr fontId="3" type="noConversion"/>
  </si>
  <si>
    <t>否</t>
    <phoneticPr fontId="18" type="noConversion"/>
  </si>
  <si>
    <t>亚当·摩根</t>
    <rPh sb="0" eb="2">
      <t>ou'yan</t>
    </rPh>
    <phoneticPr fontId="18" type="noConversion"/>
  </si>
  <si>
    <t>艾明达</t>
    <phoneticPr fontId="18" type="noConversion"/>
  </si>
  <si>
    <t>亚历克斯·丰塔纳</t>
    <phoneticPr fontId="18" type="noConversion"/>
  </si>
  <si>
    <t>-</t>
    <phoneticPr fontId="18" type="noConversion"/>
  </si>
  <si>
    <t>≤101.3</t>
    <phoneticPr fontId="18" type="noConversion"/>
  </si>
  <si>
    <t>欧阳若曦</t>
    <rPh sb="0" eb="2">
      <t>ou'yan</t>
    </rPh>
    <phoneticPr fontId="18" type="noConversion"/>
  </si>
  <si>
    <t>罗伯特·荷夫</t>
    <rPh sb="0" eb="2">
      <t>zhang'zhi</t>
    </rPh>
    <phoneticPr fontId="3" type="noConversion"/>
  </si>
  <si>
    <t>罗伯特·荷夫</t>
    <rPh sb="0" eb="2">
      <t>yang'fa</t>
    </rPh>
    <phoneticPr fontId="18" type="noConversion"/>
  </si>
  <si>
    <t>潘德俊</t>
    <rPh sb="0" eb="2">
      <t>cao'hong'we</t>
    </rPh>
    <phoneticPr fontId="3" type="noConversion"/>
  </si>
  <si>
    <t>叶弘历</t>
    <phoneticPr fontId="18" type="noConversion"/>
  </si>
  <si>
    <t>孙超</t>
    <phoneticPr fontId="18" type="noConversion"/>
  </si>
  <si>
    <t>刘洋</t>
    <rPh sb="0" eb="2">
      <t>xie'xin</t>
    </rPh>
    <phoneticPr fontId="3" type="noConversion"/>
  </si>
  <si>
    <t>≤100.2</t>
    <phoneticPr fontId="18" type="noConversion"/>
  </si>
  <si>
    <t>第二分站 上汽国际赛车场                       比赛日期：5月31-6日2日                    赛道长度：5.451km</t>
    <rPh sb="0" eb="1">
      <t>di'wufen'zhanwu'hjie'dao's</t>
    </rPh>
    <phoneticPr fontId="3" type="noConversion"/>
  </si>
  <si>
    <t>朱胡安</t>
    <rPh sb="0" eb="2">
      <t>zhu'dai'we</t>
    </rPh>
    <phoneticPr fontId="18" type="noConversion"/>
  </si>
  <si>
    <t>张臻东</t>
    <phoneticPr fontId="18" type="noConversion"/>
  </si>
  <si>
    <t>艾明达</t>
    <rPh sb="0" eb="2">
      <t>cui'yu</t>
    </rPh>
    <phoneticPr fontId="18" type="noConversion"/>
  </si>
  <si>
    <t>曹宏炜</t>
    <phoneticPr fontId="18" type="noConversion"/>
  </si>
  <si>
    <t>邓保维</t>
    <phoneticPr fontId="18" type="noConversion"/>
  </si>
  <si>
    <t>张志强</t>
    <rPh sb="0" eb="2">
      <t>xie'xin</t>
    </rPh>
    <phoneticPr fontId="3" type="noConversion"/>
  </si>
  <si>
    <t>车型表现力分析-2020</t>
    <rPh sb="5" eb="6">
      <t>fen'xi</t>
    </rPh>
    <phoneticPr fontId="3" type="noConversion"/>
  </si>
  <si>
    <t>第一分站 株洲国际赛车场                       比赛日期：8月5日                    赛道长度：3.77km</t>
    <rPh sb="0" eb="1">
      <t>di'wufen'zhanwu'hjie'dao's</t>
    </rPh>
    <phoneticPr fontId="3" type="noConversion"/>
  </si>
  <si>
    <t>BEIJING汽车车队</t>
    <phoneticPr fontId="18" type="noConversion"/>
  </si>
  <si>
    <t>BEIJING U5</t>
    <rPh sb="0" eb="1">
      <t>quan'xi</t>
    </rPh>
    <phoneticPr fontId="3" type="noConversion"/>
  </si>
  <si>
    <t>朱戴维</t>
    <rPh sb="0" eb="2">
      <t>zhu'hua</t>
    </rPh>
    <phoneticPr fontId="3" type="noConversion"/>
  </si>
  <si>
    <t>张大胜</t>
    <rPh sb="0" eb="2">
      <t>ou'yan</t>
    </rPh>
    <phoneticPr fontId="18" type="noConversion"/>
  </si>
  <si>
    <t>孙超</t>
    <rPh sb="0" eb="2">
      <t>yang'fa</t>
    </rPh>
    <phoneticPr fontId="18" type="noConversion"/>
  </si>
  <si>
    <t>何晓乐</t>
    <rPh sb="0" eb="2">
      <t>zhang'zhen'don</t>
    </rPh>
    <phoneticPr fontId="3" type="noConversion"/>
  </si>
  <si>
    <t>凌度</t>
    <phoneticPr fontId="3" type="noConversion"/>
  </si>
  <si>
    <t>≤100.0</t>
    <phoneticPr fontId="18" type="noConversion"/>
  </si>
  <si>
    <t>第二分站 株洲国际赛车场                       比赛日期：8月6日                    赛道长度：3.77km</t>
    <rPh sb="0" eb="1">
      <t>di'wufen'zhanwu'hjie'dao's</t>
    </rPh>
    <phoneticPr fontId="3" type="noConversion"/>
  </si>
  <si>
    <t>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</si>
</sst>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  <numFmt numFmtId="187" formatCode="0.0"/>
  </numFmts>
  <fonts count="29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002060"/>
      <name val="微软雅黑"/>
      <family val="2"/>
      <charset val="134"/>
    </font>
    <font>
      <sz val="11"/>
      <color rgb="FF002060"/>
      <name val="Helvetica"/>
      <family val="2"/>
    </font>
    <font>
      <sz val="11"/>
      <color rgb="FF002060"/>
      <name val="宋体"/>
      <family val="3"/>
      <charset val="134"/>
      <scheme val="minor"/>
    </font>
    <font>
      <sz val="10"/>
      <color rgb="FF002060"/>
      <name val="微软雅黑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9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176" fontId="9" fillId="7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179" fontId="10" fillId="7" borderId="3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9" fontId="10" fillId="7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10" fillId="4" borderId="4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179" fontId="10" fillId="4" borderId="11" xfId="0" applyNumberFormat="1" applyFont="1" applyFill="1" applyBorder="1" applyAlignment="1">
      <alignment vertical="center"/>
    </xf>
    <xf numFmtId="185" fontId="10" fillId="4" borderId="3" xfId="0" applyNumberFormat="1" applyFont="1" applyFill="1" applyBorder="1" applyAlignment="1">
      <alignment horizontal="center" vertical="center"/>
    </xf>
    <xf numFmtId="185" fontId="9" fillId="7" borderId="3" xfId="0" applyNumberFormat="1" applyFont="1" applyFill="1" applyBorder="1" applyAlignment="1">
      <alignment horizontal="center" vertical="center"/>
    </xf>
    <xf numFmtId="185" fontId="10" fillId="7" borderId="4" xfId="0" applyNumberFormat="1" applyFont="1" applyFill="1" applyBorder="1" applyAlignment="1">
      <alignment horizontal="center" vertical="center"/>
    </xf>
    <xf numFmtId="185" fontId="10" fillId="4" borderId="4" xfId="0" applyNumberFormat="1" applyFont="1" applyFill="1" applyBorder="1" applyAlignment="1">
      <alignment horizontal="center" vertical="center"/>
    </xf>
    <xf numFmtId="186" fontId="9" fillId="7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79" fontId="13" fillId="4" borderId="13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179" fontId="15" fillId="4" borderId="3" xfId="0" applyNumberFormat="1" applyFont="1" applyFill="1" applyBorder="1" applyAlignment="1">
      <alignment horizontal="center" vertical="center"/>
    </xf>
    <xf numFmtId="179" fontId="16" fillId="4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7" borderId="3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Alignment="1">
      <alignment horizontal="center" vertical="center"/>
    </xf>
    <xf numFmtId="179" fontId="16" fillId="7" borderId="3" xfId="0" applyNumberFormat="1" applyFont="1" applyFill="1" applyBorder="1" applyAlignment="1">
      <alignment horizontal="center" vertical="center"/>
    </xf>
    <xf numFmtId="179" fontId="16" fillId="4" borderId="4" xfId="0" applyNumberFormat="1" applyFont="1" applyFill="1" applyBorder="1" applyAlignment="1">
      <alignment horizontal="center" vertical="center"/>
    </xf>
    <xf numFmtId="179" fontId="15" fillId="7" borderId="3" xfId="0" applyNumberFormat="1" applyFont="1" applyFill="1" applyBorder="1" applyAlignment="1">
      <alignment horizontal="center" vertical="center"/>
    </xf>
    <xf numFmtId="179" fontId="15" fillId="4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15" fillId="7" borderId="4" xfId="0" applyNumberFormat="1" applyFont="1" applyFill="1" applyBorder="1" applyAlignment="1">
      <alignment horizontal="center" vertical="center"/>
    </xf>
    <xf numFmtId="179" fontId="9" fillId="4" borderId="4" xfId="0" applyNumberFormat="1" applyFont="1" applyFill="1" applyBorder="1" applyAlignment="1">
      <alignment horizontal="center" vertical="center"/>
    </xf>
    <xf numFmtId="187" fontId="10" fillId="4" borderId="3" xfId="0" applyNumberFormat="1" applyFont="1" applyFill="1" applyBorder="1" applyAlignment="1">
      <alignment horizontal="center" vertical="center"/>
    </xf>
    <xf numFmtId="187" fontId="10" fillId="4" borderId="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179" fontId="22" fillId="4" borderId="3" xfId="0" applyNumberFormat="1" applyFont="1" applyFill="1" applyBorder="1" applyAlignment="1">
      <alignment horizontal="center" vertical="center"/>
    </xf>
    <xf numFmtId="179" fontId="22" fillId="7" borderId="3" xfId="0" applyNumberFormat="1" applyFont="1" applyFill="1" applyBorder="1" applyAlignment="1">
      <alignment horizontal="center" vertical="center"/>
    </xf>
    <xf numFmtId="179" fontId="22" fillId="4" borderId="4" xfId="0" applyNumberFormat="1" applyFont="1" applyFill="1" applyBorder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179" fontId="9" fillId="7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25" fillId="4" borderId="3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179" fontId="28" fillId="4" borderId="3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indent="1"/>
    </xf>
    <xf numFmtId="0" fontId="10" fillId="4" borderId="10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9" fontId="10" fillId="4" borderId="12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2352"/>
        <c:axId val="324423216"/>
      </c:scatterChart>
      <c:valAx>
        <c:axId val="22646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24423216"/>
        <c:crosses val="autoZero"/>
        <c:crossBetween val="midCat"/>
      </c:valAx>
      <c:valAx>
        <c:axId val="3244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646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A79986-658F-4246-9E44-98677C25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C3DF55-5814-48F3-98DB-04FF65A9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C48FF8F-4543-E247-B1EE-40159DF2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F7AE7EB-0FC5-FA41-B504-860EFE00A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F5D4149-1D83-495D-BCA4-F97AFFC6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9183"/>
          <a:ext cx="2034448" cy="9153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gheping\Downloads\&#20026;&#20160;&#20040;&#22806;&#22269;&#20154;&#20570;&#30340;&#34920;&#26684;&#31455;&#22914;&#27492;&#28418;&#20142;\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Planner_Demo"/>
      <sheetName val="Loan Amortization Schedule"/>
    </sheetNames>
    <definedNames>
      <definedName name="End_Bal"/>
      <definedName name="Interest_Rate"/>
      <definedName name="Loan_Amount"/>
      <definedName name="Loan_Start"/>
      <definedName name="Loan_Years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8DB5-3519-4EFE-A234-C2EB59CA47F9}">
  <sheetPr>
    <pageSetUpPr fitToPage="1"/>
  </sheetPr>
  <dimension ref="A2:AK79"/>
  <sheetViews>
    <sheetView view="pageBreakPreview" topLeftCell="A30" zoomScaleNormal="91" zoomScaleSheetLayoutView="83" workbookViewId="0">
      <selection activeCell="AC51" sqref="AC51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7" width="9.796875" style="1" customWidth="1"/>
    <col min="18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0" t="s">
        <v>78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AK2" s="2"/>
    </row>
    <row r="3" spans="2:37" ht="17" customHeight="1" x14ac:dyDescent="0.35">
      <c r="B3" s="101" t="s">
        <v>79</v>
      </c>
      <c r="C3" s="101"/>
      <c r="D3" s="101"/>
      <c r="E3" s="101"/>
      <c r="F3" s="101"/>
      <c r="G3" s="101"/>
      <c r="H3" s="101"/>
      <c r="I3" s="101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2" t="s">
        <v>70</v>
      </c>
      <c r="C5" s="102"/>
      <c r="D5" s="102" t="s">
        <v>71</v>
      </c>
      <c r="E5" s="102"/>
      <c r="F5" s="74" t="s">
        <v>47</v>
      </c>
      <c r="G5" s="74" t="s">
        <v>72</v>
      </c>
      <c r="H5" s="74" t="s">
        <v>73</v>
      </c>
    </row>
    <row r="6" spans="2:37" ht="15.75" x14ac:dyDescent="0.35">
      <c r="B6" s="103" t="s">
        <v>80</v>
      </c>
      <c r="C6" s="104"/>
      <c r="D6" s="105">
        <v>78.808000000000007</v>
      </c>
      <c r="E6" s="105"/>
      <c r="F6" s="62">
        <v>100</v>
      </c>
      <c r="G6" s="63">
        <f>AVERAGE(E49,E25,E46,E47,E35,E36,E57,E24,E58)</f>
        <v>101.87239521650366</v>
      </c>
      <c r="H6" s="67" t="s">
        <v>118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6" t="s">
        <v>65</v>
      </c>
      <c r="C8" s="107"/>
      <c r="D8" s="108" t="s">
        <v>81</v>
      </c>
      <c r="E8" s="109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6" t="s">
        <v>66</v>
      </c>
      <c r="C9" s="107"/>
      <c r="D9" s="108" t="s">
        <v>95</v>
      </c>
      <c r="E9" s="109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6" t="s">
        <v>63</v>
      </c>
      <c r="C10" s="107"/>
      <c r="D10" s="110" t="s">
        <v>117</v>
      </c>
      <c r="E10" s="11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6" t="s">
        <v>64</v>
      </c>
      <c r="C11" s="107"/>
      <c r="D11" s="108" t="s">
        <v>117</v>
      </c>
      <c r="E11" s="109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98</v>
      </c>
      <c r="C14" s="41" t="s">
        <v>75</v>
      </c>
      <c r="D14" s="57"/>
      <c r="E14" s="42" t="s">
        <v>117</v>
      </c>
      <c r="F14" s="42">
        <f>SUM(R14:S14)</f>
        <v>80.05</v>
      </c>
      <c r="G14" s="42">
        <f>F14*AB14</f>
        <v>101.5759821337935</v>
      </c>
      <c r="H14" s="66" t="s">
        <v>117</v>
      </c>
      <c r="I14" s="66" t="s">
        <v>117</v>
      </c>
      <c r="J14" s="66" t="s">
        <v>117</v>
      </c>
      <c r="K14" s="66" t="s">
        <v>117</v>
      </c>
      <c r="L14" s="65">
        <f>L15</f>
        <v>81.004999999999995</v>
      </c>
      <c r="M14" s="65">
        <f>L14*AB14</f>
        <v>102.78778804182315</v>
      </c>
      <c r="N14" s="65">
        <f>N15</f>
        <v>81.253</v>
      </c>
      <c r="O14" s="65">
        <f>N14*AB14</f>
        <v>103.10247690589786</v>
      </c>
      <c r="P14" s="39"/>
      <c r="Q14" s="39"/>
      <c r="R14" s="43">
        <v>60</v>
      </c>
      <c r="S14" s="44">
        <v>20.05</v>
      </c>
      <c r="T14" s="43">
        <v>60</v>
      </c>
      <c r="U14" s="68" t="s">
        <v>117</v>
      </c>
      <c r="V14" s="43">
        <v>60</v>
      </c>
      <c r="W14" s="68" t="s">
        <v>117</v>
      </c>
      <c r="X14" s="71">
        <v>60</v>
      </c>
      <c r="Y14" s="68">
        <v>21.004999999999999</v>
      </c>
      <c r="Z14" s="71">
        <v>60</v>
      </c>
      <c r="AA14" s="68">
        <v>21.253</v>
      </c>
      <c r="AB14" s="39">
        <f>F6/D6</f>
        <v>1.2689067099786822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95</v>
      </c>
      <c r="C15" s="36" t="s">
        <v>76</v>
      </c>
      <c r="D15" s="58"/>
      <c r="E15" s="46" t="s">
        <v>117</v>
      </c>
      <c r="F15" s="46">
        <f t="shared" ref="F15:F16" si="0">SUM(R15:S15)</f>
        <v>80.254000000000005</v>
      </c>
      <c r="G15" s="46">
        <f>F15*AB15</f>
        <v>101.83483910262916</v>
      </c>
      <c r="H15" s="77" t="s">
        <v>117</v>
      </c>
      <c r="I15" s="77" t="s">
        <v>117</v>
      </c>
      <c r="J15" s="77" t="s">
        <v>117</v>
      </c>
      <c r="K15" s="77" t="s">
        <v>117</v>
      </c>
      <c r="L15" s="46">
        <f>SUM(X15:Y15)</f>
        <v>81.004999999999995</v>
      </c>
      <c r="M15" s="46">
        <f>L15*AB15</f>
        <v>102.78778804182315</v>
      </c>
      <c r="N15" s="46">
        <f>SUM(Z15:AA15)</f>
        <v>81.253</v>
      </c>
      <c r="O15" s="46">
        <f>N15*AB15</f>
        <v>103.10247690589786</v>
      </c>
      <c r="P15" s="39"/>
      <c r="Q15" s="39"/>
      <c r="R15" s="43">
        <v>60</v>
      </c>
      <c r="S15" s="44">
        <v>20.254000000000001</v>
      </c>
      <c r="T15" s="43">
        <v>60</v>
      </c>
      <c r="U15" s="76" t="s">
        <v>117</v>
      </c>
      <c r="V15" s="43">
        <v>60</v>
      </c>
      <c r="W15" s="68" t="s">
        <v>117</v>
      </c>
      <c r="X15" s="71">
        <v>60</v>
      </c>
      <c r="Y15" s="68">
        <v>21.004999999999999</v>
      </c>
      <c r="Z15" s="71">
        <v>60</v>
      </c>
      <c r="AA15" s="68">
        <v>21.253</v>
      </c>
      <c r="AB15" s="39">
        <f>F6/D6</f>
        <v>1.2689067099786822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96</v>
      </c>
      <c r="C16" s="53" t="s">
        <v>114</v>
      </c>
      <c r="D16" s="60"/>
      <c r="E16" s="54" t="s">
        <v>117</v>
      </c>
      <c r="F16" s="54">
        <f t="shared" si="0"/>
        <v>79.963999999999999</v>
      </c>
      <c r="G16" s="54">
        <f>F16*AB16</f>
        <v>101.46685615673533</v>
      </c>
      <c r="H16" s="78" t="s">
        <v>117</v>
      </c>
      <c r="I16" s="78" t="s">
        <v>117</v>
      </c>
      <c r="J16" s="78" t="s">
        <v>117</v>
      </c>
      <c r="K16" s="78" t="s">
        <v>117</v>
      </c>
      <c r="L16" s="80">
        <f>L15</f>
        <v>81.004999999999995</v>
      </c>
      <c r="M16" s="80">
        <f>L16*AB16</f>
        <v>102.78778804182315</v>
      </c>
      <c r="N16" s="80">
        <f>N15</f>
        <v>81.253</v>
      </c>
      <c r="O16" s="80">
        <f>N16*AB16</f>
        <v>103.10247690589786</v>
      </c>
      <c r="P16" s="39"/>
      <c r="Q16" s="39"/>
      <c r="R16" s="43">
        <v>60</v>
      </c>
      <c r="S16" s="44">
        <v>19.963999999999999</v>
      </c>
      <c r="T16" s="43">
        <v>60</v>
      </c>
      <c r="U16" s="76" t="s">
        <v>117</v>
      </c>
      <c r="V16" s="43">
        <v>60</v>
      </c>
      <c r="W16" s="68" t="s">
        <v>117</v>
      </c>
      <c r="X16" s="71">
        <v>60</v>
      </c>
      <c r="Y16" s="68">
        <v>21.004999999999999</v>
      </c>
      <c r="Z16" s="71">
        <v>60</v>
      </c>
      <c r="AA16" s="68">
        <v>21.253</v>
      </c>
      <c r="AB16" s="39">
        <f>F6/D6</f>
        <v>1.2689067099786822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6" t="s">
        <v>65</v>
      </c>
      <c r="C18" s="107"/>
      <c r="D18" s="108" t="s">
        <v>68</v>
      </c>
      <c r="E18" s="109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6" t="s">
        <v>66</v>
      </c>
      <c r="C19" s="107"/>
      <c r="D19" s="108" t="s">
        <v>82</v>
      </c>
      <c r="E19" s="109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6" t="s">
        <v>63</v>
      </c>
      <c r="C20" s="107"/>
      <c r="D20" s="110">
        <f>AVERAGE(E24,E25)</f>
        <v>101.96490204040197</v>
      </c>
      <c r="E20" s="11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6" t="s">
        <v>64</v>
      </c>
      <c r="C21" s="107"/>
      <c r="D21" s="108" t="s">
        <v>113</v>
      </c>
      <c r="E21" s="109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6</v>
      </c>
      <c r="C24" s="41" t="s">
        <v>84</v>
      </c>
      <c r="D24" s="57">
        <v>8</v>
      </c>
      <c r="E24" s="42">
        <f>G24*0.5+I24*0.125+K24*0.125+M24*0.125+O24*0.125</f>
        <v>102.87930793828036</v>
      </c>
      <c r="F24" s="42">
        <f>SUM(R24:S24)</f>
        <v>80.548000000000002</v>
      </c>
      <c r="G24" s="42">
        <f>F24*AB24</f>
        <v>102.20789767536289</v>
      </c>
      <c r="H24" s="42">
        <f>SUM(T24:U24)</f>
        <v>81.47</v>
      </c>
      <c r="I24" s="42">
        <f>H24*AB24</f>
        <v>103.37782966196323</v>
      </c>
      <c r="J24" s="42">
        <f>SUM(V24:W24)</f>
        <v>82.087999999999994</v>
      </c>
      <c r="K24" s="42">
        <f>J24*AB24</f>
        <v>104.16201400873005</v>
      </c>
      <c r="L24" s="42">
        <f>SUM(X24:Y24)</f>
        <v>81.341000000000008</v>
      </c>
      <c r="M24" s="42">
        <f>L24*AB24</f>
        <v>103.21414069637599</v>
      </c>
      <c r="N24" s="42">
        <f>SUM(Z24:AA24)</f>
        <v>81.525999999999996</v>
      </c>
      <c r="O24" s="42">
        <f>N24*AB24</f>
        <v>103.44888843772203</v>
      </c>
      <c r="P24" s="39"/>
      <c r="Q24" s="39"/>
      <c r="R24" s="43">
        <v>60</v>
      </c>
      <c r="S24" s="44">
        <v>20.547999999999998</v>
      </c>
      <c r="T24" s="43">
        <v>60</v>
      </c>
      <c r="U24" s="44">
        <v>21.47</v>
      </c>
      <c r="V24" s="43">
        <v>60</v>
      </c>
      <c r="W24" s="68">
        <v>22.088000000000001</v>
      </c>
      <c r="X24" s="71">
        <v>60</v>
      </c>
      <c r="Y24" s="68">
        <v>21.341000000000001</v>
      </c>
      <c r="Z24" s="71">
        <v>60</v>
      </c>
      <c r="AA24" s="68">
        <v>21.526</v>
      </c>
      <c r="AB24" s="39">
        <f>F6/D6</f>
        <v>1.2689067099786822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5">
        <v>8</v>
      </c>
      <c r="C25" s="36" t="s">
        <v>77</v>
      </c>
      <c r="D25" s="58">
        <v>2</v>
      </c>
      <c r="E25" s="46">
        <f t="shared" ref="E25:E27" si="1">G25*0.5+I25*0.125+K25*0.125+M25*0.125+O25*0.125</f>
        <v>101.05049614252358</v>
      </c>
      <c r="F25" s="46">
        <f t="shared" ref="F25:F27" si="2">SUM(R25:S25)</f>
        <v>79.147999999999996</v>
      </c>
      <c r="G25" s="46">
        <f>F25*AB25</f>
        <v>100.43142828139273</v>
      </c>
      <c r="H25" s="46">
        <f t="shared" ref="H25:H27" si="3">SUM(T25:U25)</f>
        <v>80.174000000000007</v>
      </c>
      <c r="I25" s="46">
        <f>H25*AB25</f>
        <v>101.73332656583086</v>
      </c>
      <c r="J25" s="46">
        <f t="shared" ref="J25:J27" si="4">SUM(V25:W25)</f>
        <v>80.248999999999995</v>
      </c>
      <c r="K25" s="46">
        <f>J25*AB25</f>
        <v>101.82849456907925</v>
      </c>
      <c r="L25" s="46">
        <f t="shared" ref="L25:L27" si="5">SUM(X25:Y25)</f>
        <v>79.971000000000004</v>
      </c>
      <c r="M25" s="46">
        <f>L25*AB25</f>
        <v>101.4757385037052</v>
      </c>
      <c r="N25" s="46">
        <f t="shared" ref="N25:N27" si="6">SUM(Z25:AA25)</f>
        <v>80.100999999999999</v>
      </c>
      <c r="O25" s="70">
        <f>N25*AB25</f>
        <v>101.64069637600242</v>
      </c>
      <c r="P25" s="39"/>
      <c r="Q25" s="39"/>
      <c r="R25" s="43">
        <v>60</v>
      </c>
      <c r="S25" s="44">
        <v>19.148</v>
      </c>
      <c r="T25" s="43">
        <v>60</v>
      </c>
      <c r="U25" s="68">
        <v>20.173999999999999</v>
      </c>
      <c r="V25" s="43">
        <v>60</v>
      </c>
      <c r="W25" s="68">
        <v>20.248999999999999</v>
      </c>
      <c r="X25" s="71">
        <v>60</v>
      </c>
      <c r="Y25" s="68">
        <v>19.971</v>
      </c>
      <c r="Z25" s="71">
        <v>60</v>
      </c>
      <c r="AA25" s="68">
        <v>20.100999999999999</v>
      </c>
      <c r="AB25" s="39">
        <f>F6/D6</f>
        <v>1.2689067099786822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9</v>
      </c>
      <c r="C26" s="41" t="s">
        <v>115</v>
      </c>
      <c r="D26" s="57">
        <v>14</v>
      </c>
      <c r="E26" s="42">
        <f t="shared" si="1"/>
        <v>115.1207681961222</v>
      </c>
      <c r="F26" s="42">
        <f t="shared" si="2"/>
        <v>79.353999999999999</v>
      </c>
      <c r="G26" s="42">
        <f>F26*AB26</f>
        <v>100.69282306364835</v>
      </c>
      <c r="H26" s="42">
        <f t="shared" si="3"/>
        <v>80.492000000000004</v>
      </c>
      <c r="I26" s="42">
        <f>H26*AB26</f>
        <v>102.13683889960409</v>
      </c>
      <c r="J26" s="42">
        <f t="shared" si="4"/>
        <v>81.114999999999995</v>
      </c>
      <c r="K26" s="42">
        <f>J26*AB26</f>
        <v>102.9273677799208</v>
      </c>
      <c r="L26" s="42">
        <f t="shared" si="5"/>
        <v>103.98599999999999</v>
      </c>
      <c r="M26" s="42">
        <f>L26*AB26</f>
        <v>131.94853314384324</v>
      </c>
      <c r="N26" s="42">
        <f t="shared" si="6"/>
        <v>142.786</v>
      </c>
      <c r="O26" s="69">
        <f>N26*AB26</f>
        <v>181.18211349101611</v>
      </c>
      <c r="P26" s="39"/>
      <c r="Q26" s="39"/>
      <c r="R26" s="43">
        <v>60</v>
      </c>
      <c r="S26" s="44">
        <v>19.353999999999999</v>
      </c>
      <c r="T26" s="43">
        <v>60</v>
      </c>
      <c r="U26" s="68">
        <v>20.492000000000001</v>
      </c>
      <c r="V26" s="43">
        <v>60</v>
      </c>
      <c r="W26" s="68">
        <v>21.114999999999998</v>
      </c>
      <c r="X26" s="71">
        <v>60</v>
      </c>
      <c r="Y26" s="68">
        <v>43.985999999999997</v>
      </c>
      <c r="Z26" s="71">
        <v>60</v>
      </c>
      <c r="AA26" s="68">
        <v>82.786000000000001</v>
      </c>
      <c r="AB26" s="39">
        <f>F6/D6</f>
        <v>1.2689067099786822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7">
        <v>7</v>
      </c>
      <c r="C27" s="48" t="s">
        <v>85</v>
      </c>
      <c r="D27" s="59">
        <v>12</v>
      </c>
      <c r="E27" s="49">
        <f t="shared" si="1"/>
        <v>104.30365572023143</v>
      </c>
      <c r="F27" s="49">
        <f t="shared" si="2"/>
        <v>81.888000000000005</v>
      </c>
      <c r="G27" s="49">
        <f>F27*AB27</f>
        <v>103.90823266673434</v>
      </c>
      <c r="H27" s="49">
        <f t="shared" si="3"/>
        <v>82.715000000000003</v>
      </c>
      <c r="I27" s="49">
        <f>H27*AB27</f>
        <v>104.95761851588669</v>
      </c>
      <c r="J27" s="49">
        <f t="shared" si="4"/>
        <v>82.78</v>
      </c>
      <c r="K27" s="49">
        <f>J27*AB27</f>
        <v>105.04009745203531</v>
      </c>
      <c r="L27" s="49">
        <f t="shared" si="5"/>
        <v>81.966000000000008</v>
      </c>
      <c r="M27" s="49">
        <f>L27*AB27</f>
        <v>104.00720739011267</v>
      </c>
      <c r="N27" s="49">
        <f t="shared" si="6"/>
        <v>82.584000000000003</v>
      </c>
      <c r="O27" s="49">
        <f>N27*AB27</f>
        <v>104.79139173687949</v>
      </c>
      <c r="P27" s="39"/>
      <c r="Q27" s="39"/>
      <c r="R27" s="43">
        <v>60</v>
      </c>
      <c r="S27" s="44">
        <v>21.888000000000002</v>
      </c>
      <c r="T27" s="43">
        <v>60</v>
      </c>
      <c r="U27" s="44">
        <v>22.715</v>
      </c>
      <c r="V27" s="43">
        <v>60</v>
      </c>
      <c r="W27" s="68">
        <v>22.78</v>
      </c>
      <c r="X27" s="71">
        <v>60</v>
      </c>
      <c r="Y27" s="68">
        <v>21.966000000000001</v>
      </c>
      <c r="Z27" s="71">
        <v>60</v>
      </c>
      <c r="AA27" s="68">
        <v>22.584</v>
      </c>
      <c r="AB27" s="39">
        <f>F6/D6</f>
        <v>1.2689067099786822</v>
      </c>
      <c r="AD27" s="2"/>
      <c r="AE27" s="2"/>
      <c r="AF27" s="2"/>
      <c r="AG27" s="2"/>
      <c r="AH27" s="2"/>
      <c r="AI27" s="2"/>
      <c r="AJ27" s="2"/>
      <c r="AK27" s="2"/>
    </row>
    <row r="28" spans="2:37" ht="13.9" thickBot="1" x14ac:dyDescent="0.4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6" t="s">
        <v>65</v>
      </c>
      <c r="C29" s="107"/>
      <c r="D29" s="108" t="s">
        <v>62</v>
      </c>
      <c r="E29" s="112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6" t="s">
        <v>66</v>
      </c>
      <c r="C30" s="107"/>
      <c r="D30" s="108" t="s">
        <v>83</v>
      </c>
      <c r="E30" s="112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 x14ac:dyDescent="0.4">
      <c r="B31" s="106" t="s">
        <v>63</v>
      </c>
      <c r="C31" s="107"/>
      <c r="D31" s="110">
        <f>AVERAGE(E35,E36)</f>
        <v>101.98012892092171</v>
      </c>
      <c r="E31" s="113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.05" customHeight="1" thickBot="1" x14ac:dyDescent="0.4">
      <c r="B32" s="106" t="s">
        <v>64</v>
      </c>
      <c r="C32" s="107"/>
      <c r="D32" s="108" t="s">
        <v>113</v>
      </c>
      <c r="E32" s="112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3.9" x14ac:dyDescent="0.35">
      <c r="B35" s="40">
        <v>22</v>
      </c>
      <c r="C35" s="41" t="s">
        <v>74</v>
      </c>
      <c r="D35" s="41">
        <v>5</v>
      </c>
      <c r="E35" s="42">
        <f>G35*0.5+I35*0.125+K35*0.125+M35*0.125+O35*0.125</f>
        <v>101.84689371637396</v>
      </c>
      <c r="F35" s="42">
        <f>SUM(R35:S35)</f>
        <v>79.989999999999995</v>
      </c>
      <c r="G35" s="42">
        <f>F35*AB35</f>
        <v>101.49984773119478</v>
      </c>
      <c r="H35" s="42">
        <f>SUM(T35:U35)</f>
        <v>80.045000000000002</v>
      </c>
      <c r="I35" s="42">
        <f>H35*AB35</f>
        <v>101.56963760024361</v>
      </c>
      <c r="J35" s="42">
        <f>SUM(V35:W35)</f>
        <v>80.393000000000001</v>
      </c>
      <c r="K35" s="42">
        <f>J35*AB35</f>
        <v>102.0112171353162</v>
      </c>
      <c r="L35" s="42">
        <f>SUM(X35:Y35)</f>
        <v>80.808999999999997</v>
      </c>
      <c r="M35" s="42">
        <f>L35*AB35</f>
        <v>102.53908232666733</v>
      </c>
      <c r="N35" s="42">
        <f>SUM(Z35:AA35)</f>
        <v>80.900999999999996</v>
      </c>
      <c r="O35" s="42">
        <f>N35*AB35</f>
        <v>102.65582174398536</v>
      </c>
      <c r="P35" s="39"/>
      <c r="Q35" s="39"/>
      <c r="R35" s="43">
        <v>60</v>
      </c>
      <c r="S35" s="44">
        <v>19.989999999999998</v>
      </c>
      <c r="T35" s="43">
        <v>60</v>
      </c>
      <c r="U35" s="44">
        <v>20.045000000000002</v>
      </c>
      <c r="V35" s="43">
        <v>60</v>
      </c>
      <c r="W35" s="68">
        <v>20.393000000000001</v>
      </c>
      <c r="X35" s="71">
        <v>60</v>
      </c>
      <c r="Y35" s="68">
        <v>20.809000000000001</v>
      </c>
      <c r="Z35" s="71">
        <v>60</v>
      </c>
      <c r="AA35" s="68">
        <v>20.901</v>
      </c>
      <c r="AB35" s="39">
        <f>F6/D6</f>
        <v>1.2689067099786822</v>
      </c>
      <c r="AD35" s="2"/>
      <c r="AE35" s="2"/>
      <c r="AF35" s="2"/>
      <c r="AG35" s="2"/>
      <c r="AH35" s="2"/>
      <c r="AI35" s="2"/>
      <c r="AJ35" s="2"/>
      <c r="AK35" s="2"/>
    </row>
    <row r="36" spans="2:37" ht="13.9" x14ac:dyDescent="0.35">
      <c r="B36" s="45">
        <v>2</v>
      </c>
      <c r="C36" s="36" t="s">
        <v>61</v>
      </c>
      <c r="D36" s="61">
        <v>6</v>
      </c>
      <c r="E36" s="46">
        <f t="shared" ref="E36:E38" si="7">G36*0.5+I36*0.125+K36*0.125+M36*0.125+O36*0.125</f>
        <v>102.11336412546949</v>
      </c>
      <c r="F36" s="46">
        <f t="shared" ref="F36:F38" si="8">SUM(R36:S36)</f>
        <v>79.762</v>
      </c>
      <c r="G36" s="46">
        <f>F36*AB36</f>
        <v>101.21053700131965</v>
      </c>
      <c r="H36" s="46">
        <f t="shared" ref="H36:H38" si="9">SUM(T36:U36)</f>
        <v>80.721000000000004</v>
      </c>
      <c r="I36" s="46">
        <f>H36*AB36</f>
        <v>102.42741853618921</v>
      </c>
      <c r="J36" s="46">
        <f t="shared" ref="J36:J38" si="10">SUM(V36:W36)</f>
        <v>81.442000000000007</v>
      </c>
      <c r="K36" s="46">
        <f>J36*AB36</f>
        <v>103.34230027408384</v>
      </c>
      <c r="L36" s="46">
        <f t="shared" ref="L36:L38" si="11">SUM(X36:Y36)</f>
        <v>81.244</v>
      </c>
      <c r="M36" s="46">
        <f>L36*AB36</f>
        <v>103.09105674550806</v>
      </c>
      <c r="N36" s="46">
        <f t="shared" ref="N36:N38" si="12">SUM(Z36:AA36)</f>
        <v>81.332999999999998</v>
      </c>
      <c r="O36" s="46">
        <f>N36*AB36</f>
        <v>103.20398944269616</v>
      </c>
      <c r="P36" s="39"/>
      <c r="Q36" s="39"/>
      <c r="R36" s="43">
        <v>60</v>
      </c>
      <c r="S36" s="44">
        <v>19.762</v>
      </c>
      <c r="T36" s="43">
        <v>60</v>
      </c>
      <c r="U36" s="68">
        <v>20.721</v>
      </c>
      <c r="V36" s="43">
        <v>60</v>
      </c>
      <c r="W36" s="68">
        <v>21.442</v>
      </c>
      <c r="X36" s="71">
        <v>60</v>
      </c>
      <c r="Y36" s="68">
        <v>21.244</v>
      </c>
      <c r="Z36" s="71">
        <v>60</v>
      </c>
      <c r="AA36" s="68">
        <v>21.332999999999998</v>
      </c>
      <c r="AB36" s="39">
        <f>F6/D6</f>
        <v>1.2689067099786822</v>
      </c>
      <c r="AD36" s="2"/>
      <c r="AE36" s="2"/>
      <c r="AF36" s="2"/>
      <c r="AG36" s="2"/>
      <c r="AH36" s="2"/>
      <c r="AI36" s="2"/>
      <c r="AJ36" s="2"/>
      <c r="AK36" s="2"/>
    </row>
    <row r="37" spans="2:37" ht="13.9" x14ac:dyDescent="0.35">
      <c r="B37" s="40">
        <v>12</v>
      </c>
      <c r="C37" s="41" t="s">
        <v>86</v>
      </c>
      <c r="D37" s="41">
        <v>11</v>
      </c>
      <c r="E37" s="42">
        <f t="shared" si="7"/>
        <v>103.48076971881027</v>
      </c>
      <c r="F37" s="42">
        <f t="shared" si="8"/>
        <v>81.180000000000007</v>
      </c>
      <c r="G37" s="42">
        <f>F37*AB37</f>
        <v>103.00984671606943</v>
      </c>
      <c r="H37" s="42">
        <f t="shared" si="9"/>
        <v>82.004999999999995</v>
      </c>
      <c r="I37" s="42">
        <f>H37*AB37</f>
        <v>104.05669475180183</v>
      </c>
      <c r="J37" s="42">
        <f t="shared" si="10"/>
        <v>82.245999999999995</v>
      </c>
      <c r="K37" s="42">
        <f>J37*AB37</f>
        <v>104.36250126890668</v>
      </c>
      <c r="L37" s="42">
        <f t="shared" si="11"/>
        <v>81.665999999999997</v>
      </c>
      <c r="M37" s="42">
        <f>L37*AB37</f>
        <v>103.62653537711905</v>
      </c>
      <c r="N37" s="42">
        <f t="shared" si="12"/>
        <v>81.771999999999991</v>
      </c>
      <c r="O37" s="69">
        <f>N37*AB37</f>
        <v>103.76103948837678</v>
      </c>
      <c r="P37" s="39"/>
      <c r="Q37" s="39"/>
      <c r="R37" s="43">
        <v>60</v>
      </c>
      <c r="S37" s="44">
        <v>21.18</v>
      </c>
      <c r="T37" s="43">
        <v>60</v>
      </c>
      <c r="U37" s="44">
        <v>22.004999999999999</v>
      </c>
      <c r="V37" s="43">
        <v>60</v>
      </c>
      <c r="W37" s="68">
        <v>22.245999999999999</v>
      </c>
      <c r="X37" s="71">
        <v>60</v>
      </c>
      <c r="Y37" s="68">
        <v>21.666</v>
      </c>
      <c r="Z37" s="71">
        <v>60</v>
      </c>
      <c r="AA37" s="68">
        <v>21.771999999999998</v>
      </c>
      <c r="AB37" s="39">
        <f>F6/D6</f>
        <v>1.2689067099786822</v>
      </c>
      <c r="AD37" s="2"/>
      <c r="AE37" s="2"/>
      <c r="AF37" s="2"/>
      <c r="AG37" s="2"/>
      <c r="AH37" s="2"/>
      <c r="AI37" s="2"/>
      <c r="AJ37" s="2"/>
      <c r="AK37" s="2"/>
    </row>
    <row r="38" spans="2:37" ht="13.9" x14ac:dyDescent="0.35">
      <c r="B38" s="47">
        <v>11</v>
      </c>
      <c r="C38" s="48" t="s">
        <v>87</v>
      </c>
      <c r="D38" s="48">
        <v>10</v>
      </c>
      <c r="E38" s="49">
        <f t="shared" si="7"/>
        <v>103.29186123236219</v>
      </c>
      <c r="F38" s="49">
        <f t="shared" si="8"/>
        <v>80.984000000000009</v>
      </c>
      <c r="G38" s="49">
        <f>F38*AB38</f>
        <v>102.76114100091361</v>
      </c>
      <c r="H38" s="49">
        <f t="shared" si="9"/>
        <v>81.872</v>
      </c>
      <c r="I38" s="49">
        <f>H38*AB38</f>
        <v>103.88793015937466</v>
      </c>
      <c r="J38" s="49">
        <f t="shared" si="10"/>
        <v>82.15</v>
      </c>
      <c r="K38" s="49">
        <f>J38*AB38</f>
        <v>104.24068622474874</v>
      </c>
      <c r="L38" s="49">
        <f t="shared" si="11"/>
        <v>81.56</v>
      </c>
      <c r="M38" s="49">
        <f>L38*AB38</f>
        <v>103.49203126586131</v>
      </c>
      <c r="N38" s="49">
        <f t="shared" si="12"/>
        <v>81.7</v>
      </c>
      <c r="O38" s="49">
        <f>N38*AB38</f>
        <v>103.66967820525834</v>
      </c>
      <c r="P38" s="39"/>
      <c r="Q38" s="39"/>
      <c r="R38" s="43">
        <v>60</v>
      </c>
      <c r="S38" s="44">
        <v>20.984000000000002</v>
      </c>
      <c r="T38" s="43">
        <v>60</v>
      </c>
      <c r="U38" s="44">
        <v>21.872</v>
      </c>
      <c r="V38" s="43">
        <v>60</v>
      </c>
      <c r="W38" s="68">
        <v>22.15</v>
      </c>
      <c r="X38" s="71">
        <v>60</v>
      </c>
      <c r="Y38" s="68">
        <v>21.56</v>
      </c>
      <c r="Z38" s="71">
        <v>60</v>
      </c>
      <c r="AA38" s="68">
        <v>21.7</v>
      </c>
      <c r="AB38" s="39">
        <f>F6/D6</f>
        <v>1.2689067099786822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 x14ac:dyDescent="0.4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4.25" thickBot="1" x14ac:dyDescent="0.4">
      <c r="B40" s="106" t="s">
        <v>65</v>
      </c>
      <c r="C40" s="107"/>
      <c r="D40" s="108" t="s">
        <v>67</v>
      </c>
      <c r="E40" s="109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4.25" thickBot="1" x14ac:dyDescent="0.4">
      <c r="B41" s="106" t="s">
        <v>66</v>
      </c>
      <c r="C41" s="107"/>
      <c r="D41" s="108" t="s">
        <v>94</v>
      </c>
      <c r="E41" s="109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4.25" thickBot="1" x14ac:dyDescent="0.4">
      <c r="B42" s="106" t="s">
        <v>63</v>
      </c>
      <c r="C42" s="107"/>
      <c r="D42" s="110">
        <f>AVERAGE(E46,E49)</f>
        <v>100.96698621967312</v>
      </c>
      <c r="E42" s="111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4.25" thickBot="1" x14ac:dyDescent="0.4">
      <c r="B43" s="106" t="s">
        <v>64</v>
      </c>
      <c r="C43" s="107"/>
      <c r="D43" s="108" t="s">
        <v>96</v>
      </c>
      <c r="E43" s="109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 x14ac:dyDescent="0.35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4.65" x14ac:dyDescent="0.35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3.9" x14ac:dyDescent="0.35">
      <c r="B46" s="40">
        <v>77</v>
      </c>
      <c r="C46" s="41" t="s">
        <v>116</v>
      </c>
      <c r="D46" s="57">
        <v>3</v>
      </c>
      <c r="E46" s="42">
        <f>G46*0.5+I46*0.125+K46*0.125+M46*0.125+O46*0.125</f>
        <v>101.33219343213885</v>
      </c>
      <c r="F46" s="42">
        <f>SUM(R46:S46)</f>
        <v>79.241</v>
      </c>
      <c r="G46" s="42">
        <f>F46*AB46</f>
        <v>100.54943660542075</v>
      </c>
      <c r="H46" s="42">
        <f>SUM(T46:U46)</f>
        <v>80.349000000000004</v>
      </c>
      <c r="I46" s="42">
        <f>H46*AB46</f>
        <v>101.95538524007713</v>
      </c>
      <c r="J46" s="42">
        <f>SUM(V46:W46)</f>
        <v>80.756</v>
      </c>
      <c r="K46" s="42">
        <f>J46*AB46</f>
        <v>102.47183027103846</v>
      </c>
      <c r="L46" s="42">
        <f>SUM(X46:Y46)</f>
        <v>80.325000000000003</v>
      </c>
      <c r="M46" s="42">
        <f>L46*AB46</f>
        <v>101.92493147903765</v>
      </c>
      <c r="N46" s="42">
        <f>SUM(Z46:AA46)</f>
        <v>80.468999999999994</v>
      </c>
      <c r="O46" s="42">
        <f>N46*AB46</f>
        <v>102.10765404527457</v>
      </c>
      <c r="P46" s="39"/>
      <c r="Q46" s="39"/>
      <c r="R46" s="43">
        <v>60</v>
      </c>
      <c r="S46" s="44">
        <v>19.241</v>
      </c>
      <c r="T46" s="43">
        <v>60</v>
      </c>
      <c r="U46" s="68">
        <v>20.349</v>
      </c>
      <c r="V46" s="43">
        <v>60</v>
      </c>
      <c r="W46" s="68">
        <v>20.756</v>
      </c>
      <c r="X46" s="71">
        <v>60</v>
      </c>
      <c r="Y46" s="68">
        <v>20.324999999999999</v>
      </c>
      <c r="Z46" s="71">
        <v>60</v>
      </c>
      <c r="AA46" s="68">
        <v>20.469000000000001</v>
      </c>
      <c r="AB46" s="39">
        <f>F6/D6</f>
        <v>1.2689067099786822</v>
      </c>
      <c r="AD46" s="2"/>
      <c r="AE46" s="2"/>
      <c r="AF46" s="2"/>
      <c r="AG46" s="2"/>
      <c r="AH46" s="2"/>
      <c r="AI46" s="2"/>
      <c r="AJ46" s="2"/>
      <c r="AK46" s="2"/>
    </row>
    <row r="47" spans="2:37" ht="13.9" x14ac:dyDescent="0.35">
      <c r="B47" s="45">
        <v>88</v>
      </c>
      <c r="C47" s="36" t="s">
        <v>88</v>
      </c>
      <c r="D47" s="58">
        <v>4</v>
      </c>
      <c r="E47" s="46">
        <f>G47*0.5+I47*0.125+K47*0.125+M47*0.125+O47*0.125</f>
        <v>101.33837935235</v>
      </c>
      <c r="F47" s="46">
        <f t="shared" ref="F47:F49" si="13">SUM(R47:S47)</f>
        <v>79.597999999999999</v>
      </c>
      <c r="G47" s="46">
        <f>F47*AB47</f>
        <v>101.00243630088315</v>
      </c>
      <c r="H47" s="79">
        <f>SUM(T47:U47)</f>
        <v>79.528999999999996</v>
      </c>
      <c r="I47" s="79">
        <f>H47*AB47</f>
        <v>100.9148817378946</v>
      </c>
      <c r="J47" s="79">
        <f>SUM(V47:W47)</f>
        <v>79.616</v>
      </c>
      <c r="K47" s="79">
        <f>J47*AB47</f>
        <v>101.02527662166275</v>
      </c>
      <c r="L47" s="46">
        <f t="shared" ref="L47:L49" si="14">SUM(X47:Y47)</f>
        <v>80.600999999999999</v>
      </c>
      <c r="M47" s="46">
        <f>L47*AB47</f>
        <v>102.27514973099176</v>
      </c>
      <c r="N47" s="46">
        <f t="shared" ref="N47:N49" si="15">SUM(Z47:AA47)</f>
        <v>80.763999999999996</v>
      </c>
      <c r="O47" s="46">
        <f>N47*AB47</f>
        <v>102.48198152471828</v>
      </c>
      <c r="P47" s="39"/>
      <c r="Q47" s="39"/>
      <c r="R47" s="43">
        <v>60</v>
      </c>
      <c r="S47" s="44">
        <v>19.597999999999999</v>
      </c>
      <c r="T47" s="43">
        <v>60</v>
      </c>
      <c r="U47" s="68">
        <v>19.529</v>
      </c>
      <c r="V47" s="43">
        <v>60</v>
      </c>
      <c r="W47" s="68">
        <v>19.616</v>
      </c>
      <c r="X47" s="71">
        <v>60</v>
      </c>
      <c r="Y47" s="68">
        <v>20.600999999999999</v>
      </c>
      <c r="Z47" s="71">
        <v>60</v>
      </c>
      <c r="AA47" s="68">
        <v>20.763999999999999</v>
      </c>
      <c r="AB47" s="39">
        <f>F6/D6</f>
        <v>1.2689067099786822</v>
      </c>
      <c r="AD47" s="2"/>
      <c r="AE47" s="2"/>
      <c r="AF47" s="2"/>
      <c r="AG47" s="2"/>
      <c r="AH47" s="2"/>
      <c r="AI47" s="2"/>
      <c r="AJ47" s="2"/>
      <c r="AK47" s="2"/>
    </row>
    <row r="48" spans="2:37" ht="13.9" x14ac:dyDescent="0.35">
      <c r="B48" s="40">
        <v>66</v>
      </c>
      <c r="C48" s="41" t="s">
        <v>33</v>
      </c>
      <c r="D48" s="57">
        <v>13</v>
      </c>
      <c r="E48" s="42">
        <f t="shared" ref="E48:E49" si="16">G48*0.5+I48*0.125+K48*0.125+M48*0.125+O48*0.125</f>
        <v>108.74784285859302</v>
      </c>
      <c r="F48" s="42">
        <f t="shared" si="13"/>
        <v>79.400000000000006</v>
      </c>
      <c r="G48" s="42">
        <f>F48*AB48</f>
        <v>100.75119277230738</v>
      </c>
      <c r="H48" s="42">
        <f>SUM(T48:U48)</f>
        <v>79.869</v>
      </c>
      <c r="I48" s="42">
        <f>H48*AB48</f>
        <v>101.34631001928736</v>
      </c>
      <c r="J48" s="42">
        <f>SUM(V48:W48)</f>
        <v>79.900000000000006</v>
      </c>
      <c r="K48" s="42">
        <f>J48*AB48</f>
        <v>101.38564612729671</v>
      </c>
      <c r="L48" s="42">
        <f t="shared" si="14"/>
        <v>85.781999999999996</v>
      </c>
      <c r="M48" s="42">
        <f>L48*AB48</f>
        <v>108.84935539539131</v>
      </c>
      <c r="N48" s="42">
        <f t="shared" si="15"/>
        <v>122.465</v>
      </c>
      <c r="O48" s="42">
        <f>N48*AB48</f>
        <v>155.39666023753932</v>
      </c>
      <c r="P48" s="39"/>
      <c r="Q48" s="39"/>
      <c r="R48" s="43">
        <v>60</v>
      </c>
      <c r="S48" s="44">
        <v>19.399999999999999</v>
      </c>
      <c r="T48" s="43">
        <v>60</v>
      </c>
      <c r="U48" s="68">
        <v>19.869</v>
      </c>
      <c r="V48" s="43">
        <v>60</v>
      </c>
      <c r="W48" s="68">
        <v>19.899999999999999</v>
      </c>
      <c r="X48" s="71">
        <v>60</v>
      </c>
      <c r="Y48" s="68">
        <v>25.782</v>
      </c>
      <c r="Z48" s="71">
        <v>60</v>
      </c>
      <c r="AA48" s="68">
        <v>62.465000000000003</v>
      </c>
      <c r="AB48" s="39">
        <f>F6/D6</f>
        <v>1.2689067099786822</v>
      </c>
      <c r="AD48" s="2"/>
      <c r="AE48" s="2"/>
      <c r="AF48" s="2"/>
      <c r="AG48" s="2"/>
      <c r="AH48" s="2"/>
      <c r="AI48" s="2"/>
      <c r="AJ48" s="2"/>
      <c r="AK48" s="2"/>
    </row>
    <row r="49" spans="1:37" ht="13.9" x14ac:dyDescent="0.35">
      <c r="B49" s="47">
        <v>33</v>
      </c>
      <c r="C49" s="48" t="s">
        <v>89</v>
      </c>
      <c r="D49" s="59">
        <v>1</v>
      </c>
      <c r="E49" s="49">
        <f t="shared" si="16"/>
        <v>100.60177900720737</v>
      </c>
      <c r="F49" s="49">
        <f t="shared" si="13"/>
        <v>78.807999999999993</v>
      </c>
      <c r="G49" s="49">
        <f>F49*AB49</f>
        <v>99.999999999999972</v>
      </c>
      <c r="H49" s="49">
        <f>SUM(T49:U49)</f>
        <v>79.528999999999996</v>
      </c>
      <c r="I49" s="49">
        <f>H49*AB49</f>
        <v>100.9148817378946</v>
      </c>
      <c r="J49" s="49">
        <f>SUM(V49:W49)</f>
        <v>79.616</v>
      </c>
      <c r="K49" s="49">
        <f>J49*AB49</f>
        <v>101.02527662166275</v>
      </c>
      <c r="L49" s="49">
        <f t="shared" si="14"/>
        <v>79.754999999999995</v>
      </c>
      <c r="M49" s="49">
        <f>L49*AB49</f>
        <v>101.2016546543498</v>
      </c>
      <c r="N49" s="49">
        <f t="shared" si="15"/>
        <v>80.126000000000005</v>
      </c>
      <c r="O49" s="49">
        <f>N49*AB49</f>
        <v>101.67241904375189</v>
      </c>
      <c r="P49" s="39"/>
      <c r="Q49" s="39"/>
      <c r="R49" s="43">
        <v>60</v>
      </c>
      <c r="S49" s="44">
        <v>18.808</v>
      </c>
      <c r="T49" s="43">
        <v>60</v>
      </c>
      <c r="U49" s="68">
        <v>19.529</v>
      </c>
      <c r="V49" s="43">
        <v>60</v>
      </c>
      <c r="W49" s="68">
        <v>19.616</v>
      </c>
      <c r="X49" s="71">
        <v>60</v>
      </c>
      <c r="Y49" s="68">
        <v>19.754999999999999</v>
      </c>
      <c r="Z49" s="71">
        <v>60</v>
      </c>
      <c r="AA49" s="68">
        <v>20.126000000000001</v>
      </c>
      <c r="AB49" s="39">
        <f>F6/D6</f>
        <v>1.2689067099786822</v>
      </c>
      <c r="AD49" s="2"/>
      <c r="AE49" s="2"/>
      <c r="AF49" s="2"/>
      <c r="AG49" s="2"/>
      <c r="AH49" s="2"/>
      <c r="AI49" s="2"/>
      <c r="AJ49" s="2"/>
      <c r="AK49" s="2"/>
    </row>
    <row r="50" spans="1:37" ht="13.9" thickBot="1" x14ac:dyDescent="0.4"/>
    <row r="51" spans="1:37" ht="14.25" thickBot="1" x14ac:dyDescent="0.4">
      <c r="B51" s="106" t="s">
        <v>65</v>
      </c>
      <c r="C51" s="107"/>
      <c r="D51" s="108" t="s">
        <v>90</v>
      </c>
      <c r="E51" s="109"/>
    </row>
    <row r="52" spans="1:37" ht="14.25" thickBot="1" x14ac:dyDescent="0.4">
      <c r="B52" s="106" t="s">
        <v>66</v>
      </c>
      <c r="C52" s="107"/>
      <c r="D52" s="108" t="s">
        <v>91</v>
      </c>
      <c r="E52" s="109"/>
    </row>
    <row r="53" spans="1:37" ht="14.25" thickBot="1" x14ac:dyDescent="0.4">
      <c r="B53" s="106" t="s">
        <v>63</v>
      </c>
      <c r="C53" s="107"/>
      <c r="D53" s="110">
        <f>AVERAGE(E57:E58)</f>
        <v>102.8445716170947</v>
      </c>
      <c r="E53" s="111"/>
    </row>
    <row r="54" spans="1:37" ht="14.25" thickBot="1" x14ac:dyDescent="0.4">
      <c r="B54" s="106" t="s">
        <v>64</v>
      </c>
      <c r="C54" s="107"/>
      <c r="D54" s="108" t="s">
        <v>113</v>
      </c>
      <c r="E54" s="109"/>
    </row>
    <row r="55" spans="1:37" ht="6" customHeight="1" x14ac:dyDescent="0.35"/>
    <row r="56" spans="1:37" ht="14.65" x14ac:dyDescent="0.35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3.9" x14ac:dyDescent="0.35">
      <c r="B57" s="40">
        <v>15</v>
      </c>
      <c r="C57" s="41" t="s">
        <v>92</v>
      </c>
      <c r="D57" s="57">
        <v>7</v>
      </c>
      <c r="E57" s="42">
        <f>G57*0.5+I57*0.125+K57*0.125+M57*0.125+O57*0.125</f>
        <v>102.45660339051872</v>
      </c>
      <c r="F57" s="42">
        <f>SUM(R57:S57)</f>
        <v>80.251000000000005</v>
      </c>
      <c r="G57" s="42">
        <f>F57*AB57</f>
        <v>101.83103238249923</v>
      </c>
      <c r="H57" s="42">
        <f>SUM(T57:U57)</f>
        <v>81.051000000000002</v>
      </c>
      <c r="I57" s="42">
        <f>H57*AB57</f>
        <v>102.84615775048216</v>
      </c>
      <c r="J57" s="42">
        <f>SUM(V57:W57)</f>
        <v>81.066000000000003</v>
      </c>
      <c r="K57" s="42">
        <f>J57*AB57</f>
        <v>102.86519135113186</v>
      </c>
      <c r="L57" s="42">
        <f>SUM(X57:Y57)</f>
        <v>81.260000000000005</v>
      </c>
      <c r="M57" s="42">
        <f>L57*AB57</f>
        <v>103.11135925286771</v>
      </c>
      <c r="N57" s="42">
        <f>SUM(Z57:AA57)</f>
        <v>81.570999999999998</v>
      </c>
      <c r="O57" s="42">
        <f>N57*AB57</f>
        <v>103.50598923967108</v>
      </c>
      <c r="R57" s="43">
        <v>60</v>
      </c>
      <c r="S57" s="44">
        <v>20.251000000000001</v>
      </c>
      <c r="T57" s="43">
        <v>60</v>
      </c>
      <c r="U57" s="68">
        <v>21.050999999999998</v>
      </c>
      <c r="V57" s="43">
        <v>60</v>
      </c>
      <c r="W57" s="68">
        <v>21.065999999999999</v>
      </c>
      <c r="X57" s="71">
        <v>60</v>
      </c>
      <c r="Y57" s="68">
        <v>21.26</v>
      </c>
      <c r="Z57" s="71">
        <v>60</v>
      </c>
      <c r="AA57" s="68">
        <v>21.571000000000002</v>
      </c>
      <c r="AB57" s="39">
        <f>F6/D6</f>
        <v>1.2689067099786822</v>
      </c>
    </row>
    <row r="58" spans="1:37" ht="13.9" x14ac:dyDescent="0.35">
      <c r="B58" s="45">
        <v>4</v>
      </c>
      <c r="C58" s="36" t="s">
        <v>93</v>
      </c>
      <c r="D58" s="58">
        <v>9</v>
      </c>
      <c r="E58" s="46">
        <f>G58*0.5+I58*0.125+K58*0.125+M58*0.125+O58*0.125</f>
        <v>103.23253984367068</v>
      </c>
      <c r="F58" s="46">
        <f>SUM(R58:S58)</f>
        <v>80.924999999999997</v>
      </c>
      <c r="G58" s="46">
        <f>F58*AB58</f>
        <v>102.68627550502485</v>
      </c>
      <c r="H58" s="46">
        <f>SUM(T58:U58)</f>
        <v>81.067000000000007</v>
      </c>
      <c r="I58" s="46">
        <f>H58*AB58</f>
        <v>102.86646025784184</v>
      </c>
      <c r="J58" s="46">
        <f>SUM(V58:W58)</f>
        <v>81.394999999999996</v>
      </c>
      <c r="K58" s="46">
        <f>J58*AB58</f>
        <v>103.28266165871483</v>
      </c>
      <c r="L58" s="46">
        <f>SUM(X58:Y58)</f>
        <v>82.094999999999999</v>
      </c>
      <c r="M58" s="46">
        <f>L58*AB58</f>
        <v>104.17089635569991</v>
      </c>
      <c r="N58" s="46">
        <f>SUM(Z58:AA58)</f>
        <v>82.587000000000003</v>
      </c>
      <c r="O58" s="46">
        <f>N58*AB58</f>
        <v>104.79519845700943</v>
      </c>
      <c r="R58" s="43">
        <v>60</v>
      </c>
      <c r="S58" s="44">
        <v>20.925000000000001</v>
      </c>
      <c r="T58" s="43">
        <v>60</v>
      </c>
      <c r="U58" s="68">
        <v>21.067</v>
      </c>
      <c r="V58" s="43">
        <v>60</v>
      </c>
      <c r="W58" s="68">
        <v>21.395</v>
      </c>
      <c r="X58" s="71">
        <v>60</v>
      </c>
      <c r="Y58" s="68">
        <v>22.094999999999999</v>
      </c>
      <c r="Z58" s="71">
        <v>60</v>
      </c>
      <c r="AA58" s="68">
        <v>22.587</v>
      </c>
      <c r="AB58" s="39">
        <f>F6/D6</f>
        <v>1.2689067099786822</v>
      </c>
    </row>
    <row r="64" spans="1:37" s="1" customFormat="1" x14ac:dyDescent="0.35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 x14ac:dyDescent="0.35">
      <c r="B65" s="2"/>
      <c r="E65" s="2"/>
      <c r="F65" s="2"/>
      <c r="G65" s="2"/>
      <c r="H65" s="2"/>
      <c r="I65" s="2"/>
      <c r="J65" s="2"/>
    </row>
    <row r="66" spans="2:10" s="1" customFormat="1" x14ac:dyDescent="0.35">
      <c r="B66" s="2"/>
      <c r="E66" s="2"/>
      <c r="F66" s="2"/>
      <c r="G66" s="2"/>
      <c r="H66" s="2"/>
      <c r="I66" s="2"/>
      <c r="J66" s="2"/>
    </row>
    <row r="67" spans="2:10" s="1" customFormat="1" x14ac:dyDescent="0.35">
      <c r="B67" s="2"/>
      <c r="E67" s="2"/>
      <c r="F67" s="2"/>
      <c r="G67" s="2"/>
      <c r="H67" s="2"/>
      <c r="I67" s="2"/>
      <c r="J67" s="2"/>
    </row>
    <row r="68" spans="2:10" s="1" customFormat="1" x14ac:dyDescent="0.35">
      <c r="B68" s="2"/>
      <c r="E68" s="2"/>
      <c r="F68" s="2"/>
      <c r="G68" s="2"/>
      <c r="H68" s="2"/>
      <c r="I68" s="2"/>
      <c r="J68" s="2"/>
    </row>
    <row r="69" spans="2:10" s="1" customFormat="1" x14ac:dyDescent="0.35">
      <c r="B69" s="2"/>
      <c r="E69" s="2"/>
      <c r="F69" s="2"/>
      <c r="G69" s="2"/>
      <c r="H69" s="2"/>
      <c r="I69" s="2"/>
      <c r="J69" s="2"/>
    </row>
    <row r="70" spans="2:10" s="1" customFormat="1" ht="15" x14ac:dyDescent="0.35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 x14ac:dyDescent="0.35">
      <c r="B71" s="2"/>
      <c r="E71" s="2"/>
      <c r="F71" s="2"/>
      <c r="G71" s="2"/>
      <c r="H71" s="2"/>
      <c r="I71" s="2"/>
      <c r="J71" s="2"/>
    </row>
    <row r="72" spans="2:10" s="1" customFormat="1" x14ac:dyDescent="0.35">
      <c r="B72" s="2"/>
      <c r="E72" s="2"/>
      <c r="F72" s="2"/>
      <c r="G72" s="2"/>
      <c r="H72" s="2"/>
      <c r="I72" s="2"/>
      <c r="J72" s="2"/>
    </row>
    <row r="73" spans="2:10" s="1" customFormat="1" x14ac:dyDescent="0.35">
      <c r="B73" s="2"/>
      <c r="E73" s="2"/>
      <c r="F73" s="2"/>
      <c r="G73" s="2"/>
      <c r="H73" s="2"/>
      <c r="I73" s="2"/>
      <c r="J73" s="2"/>
    </row>
    <row r="74" spans="2:10" s="1" customFormat="1" x14ac:dyDescent="0.35">
      <c r="B74" s="2"/>
      <c r="E74" s="2"/>
      <c r="F74" s="2"/>
      <c r="G74" s="2"/>
      <c r="H74" s="2"/>
      <c r="I74" s="2"/>
      <c r="J74" s="2"/>
    </row>
    <row r="75" spans="2:10" s="1" customFormat="1" x14ac:dyDescent="0.35">
      <c r="B75" s="2"/>
      <c r="E75" s="2"/>
      <c r="F75" s="2"/>
      <c r="G75" s="2"/>
      <c r="H75" s="2"/>
      <c r="I75" s="2"/>
      <c r="J75" s="2"/>
    </row>
    <row r="76" spans="2:10" s="1" customFormat="1" x14ac:dyDescent="0.35">
      <c r="B76" s="2"/>
      <c r="E76" s="2"/>
      <c r="F76" s="2"/>
      <c r="G76" s="2"/>
      <c r="H76" s="2"/>
      <c r="I76" s="2"/>
      <c r="J76" s="2"/>
    </row>
    <row r="77" spans="2:10" s="1" customFormat="1" x14ac:dyDescent="0.35">
      <c r="B77" s="2"/>
      <c r="E77" s="2"/>
      <c r="F77" s="2"/>
      <c r="G77" s="2"/>
      <c r="H77" s="2"/>
      <c r="I77" s="2"/>
      <c r="J77" s="2"/>
    </row>
    <row r="78" spans="2:10" s="1" customFormat="1" x14ac:dyDescent="0.35">
      <c r="B78" s="2"/>
      <c r="E78" s="2"/>
      <c r="F78" s="2"/>
      <c r="G78" s="2"/>
      <c r="H78" s="2"/>
      <c r="I78" s="2"/>
      <c r="J78" s="2"/>
    </row>
    <row r="79" spans="2:10" s="1" customFormat="1" x14ac:dyDescent="0.35">
      <c r="B79" s="2"/>
      <c r="E79" s="2"/>
      <c r="F79" s="2"/>
      <c r="G79" s="2"/>
      <c r="H79" s="2"/>
      <c r="I79" s="2"/>
      <c r="J79" s="2"/>
    </row>
  </sheetData>
  <mergeCells count="46">
    <mergeCell ref="B52:C52"/>
    <mergeCell ref="D52:E52"/>
    <mergeCell ref="B53:C53"/>
    <mergeCell ref="D53:E53"/>
    <mergeCell ref="B54:C54"/>
    <mergeCell ref="D54:E54"/>
    <mergeCell ref="B51:C51"/>
    <mergeCell ref="D51:E51"/>
    <mergeCell ref="B43:C43"/>
    <mergeCell ref="D43:E43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D0A-02D0-44FE-B44A-48387CDB14F8}">
  <sheetPr>
    <pageSetUpPr fitToPage="1"/>
  </sheetPr>
  <dimension ref="A2:AK57"/>
  <sheetViews>
    <sheetView view="pageBreakPreview" zoomScaleNormal="91" zoomScaleSheetLayoutView="100" workbookViewId="0">
      <selection activeCell="I7" sqref="I7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6" width="9.796875" style="1" hidden="1" customWidth="1"/>
    <col min="17" max="17" width="5.1328125" style="1" hidden="1" customWidth="1"/>
    <col min="18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132812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0" t="s">
        <v>78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AK2" s="2"/>
    </row>
    <row r="3" spans="2:37" ht="17" customHeight="1" x14ac:dyDescent="0.35">
      <c r="B3" s="101" t="s">
        <v>79</v>
      </c>
      <c r="C3" s="101"/>
      <c r="D3" s="101"/>
      <c r="E3" s="101"/>
      <c r="F3" s="101"/>
      <c r="G3" s="101"/>
      <c r="H3" s="101"/>
      <c r="I3" s="101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2" t="s">
        <v>70</v>
      </c>
      <c r="C5" s="102"/>
      <c r="D5" s="102" t="s">
        <v>71</v>
      </c>
      <c r="E5" s="102"/>
      <c r="F5" s="75" t="s">
        <v>47</v>
      </c>
      <c r="G5" s="75" t="s">
        <v>72</v>
      </c>
    </row>
    <row r="6" spans="2:37" ht="15.75" x14ac:dyDescent="0.35">
      <c r="B6" s="114" t="s">
        <v>103</v>
      </c>
      <c r="C6" s="114"/>
      <c r="D6" s="115">
        <v>94.343999999999994</v>
      </c>
      <c r="E6" s="115"/>
      <c r="F6" s="86">
        <v>100</v>
      </c>
      <c r="G6" s="87">
        <f>AVERAGE(F6,E22,E24,E23,E25,E35,E34)</f>
        <v>100.75703201657159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6" t="s">
        <v>65</v>
      </c>
      <c r="C8" s="107"/>
      <c r="D8" s="108" t="s">
        <v>97</v>
      </c>
      <c r="E8" s="109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6" t="s">
        <v>66</v>
      </c>
      <c r="C9" s="107"/>
      <c r="D9" s="108" t="s">
        <v>100</v>
      </c>
      <c r="E9" s="109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6" t="s">
        <v>63</v>
      </c>
      <c r="C10" s="107"/>
      <c r="D10" s="110">
        <f>AVERAGE(E13,E14)</f>
        <v>102.83218858644962</v>
      </c>
      <c r="E10" s="11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 x14ac:dyDescent="0.35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4.65" x14ac:dyDescent="0.35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3.9" x14ac:dyDescent="0.35">
      <c r="B13" s="40">
        <v>33</v>
      </c>
      <c r="C13" s="41" t="s">
        <v>104</v>
      </c>
      <c r="D13" s="57">
        <v>8</v>
      </c>
      <c r="E13" s="42">
        <f>G13*0.5+I13*0.125+K13*0.125+M13*0.125+O13*0.125</f>
        <v>101.67180742813537</v>
      </c>
      <c r="F13" s="42">
        <f>SUM(R13:S13)</f>
        <v>94.875</v>
      </c>
      <c r="G13" s="42">
        <f>F13*AB13</f>
        <v>100.56283388450777</v>
      </c>
      <c r="H13" s="42">
        <f>L14</f>
        <v>96.938000000000002</v>
      </c>
      <c r="I13" s="42">
        <f>H13*AB13</f>
        <v>102.74951242262361</v>
      </c>
      <c r="J13" s="42">
        <f>N14</f>
        <v>96.997</v>
      </c>
      <c r="K13" s="42">
        <f>J13*AB13</f>
        <v>102.81204952090225</v>
      </c>
      <c r="L13" s="42">
        <f>L14</f>
        <v>96.938000000000002</v>
      </c>
      <c r="M13" s="42">
        <f>L13*AB13</f>
        <v>102.74951242262361</v>
      </c>
      <c r="N13" s="42">
        <f>N14</f>
        <v>96.997</v>
      </c>
      <c r="O13" s="69">
        <f>N13*AB13</f>
        <v>102.81204952090225</v>
      </c>
      <c r="P13" s="39"/>
      <c r="Q13" s="39"/>
      <c r="R13" s="43">
        <v>60</v>
      </c>
      <c r="S13" s="44">
        <v>34.875</v>
      </c>
      <c r="T13" s="43">
        <v>60</v>
      </c>
      <c r="U13" s="68">
        <v>35.194000000000003</v>
      </c>
      <c r="V13" s="43">
        <v>60</v>
      </c>
      <c r="W13" s="68">
        <v>35.576000000000001</v>
      </c>
      <c r="X13" s="71">
        <v>60</v>
      </c>
      <c r="Y13" s="68">
        <v>34.906999999999996</v>
      </c>
      <c r="Z13" s="71">
        <v>60</v>
      </c>
      <c r="AA13" s="68">
        <v>34.939</v>
      </c>
      <c r="AB13" s="39">
        <f>F6/D6</f>
        <v>1.0599508182820319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5">
        <v>19</v>
      </c>
      <c r="C14" s="36" t="s">
        <v>105</v>
      </c>
      <c r="D14" s="58">
        <v>9</v>
      </c>
      <c r="E14" s="46">
        <f>G14*0.5+I14*0.125+K14*0.125+M14*0.125+O14*0.125</f>
        <v>103.99256974476387</v>
      </c>
      <c r="F14" s="46">
        <f t="shared" ref="F14" si="0">SUM(R14:S14)</f>
        <v>99.253999999999991</v>
      </c>
      <c r="G14" s="46">
        <f>F14*AB14</f>
        <v>105.20435851776477</v>
      </c>
      <c r="H14" s="46">
        <f>L14</f>
        <v>96.938000000000002</v>
      </c>
      <c r="I14" s="46">
        <f>H14*AB14</f>
        <v>102.74951242262361</v>
      </c>
      <c r="J14" s="46">
        <f>N14</f>
        <v>96.997</v>
      </c>
      <c r="K14" s="46">
        <f>J14*AB14</f>
        <v>102.81204952090225</v>
      </c>
      <c r="L14" s="46">
        <f>SUM(X14:Y14)</f>
        <v>96.938000000000002</v>
      </c>
      <c r="M14" s="46">
        <f>L14*AB14</f>
        <v>102.74951242262361</v>
      </c>
      <c r="N14" s="46">
        <f>SUM(Z14:AA14)</f>
        <v>96.997</v>
      </c>
      <c r="O14" s="46">
        <f>N14*AB14</f>
        <v>102.81204952090225</v>
      </c>
      <c r="P14" s="39"/>
      <c r="Q14" s="39"/>
      <c r="R14" s="43">
        <v>60</v>
      </c>
      <c r="S14" s="44">
        <v>39.253999999999998</v>
      </c>
      <c r="T14" s="43">
        <v>60</v>
      </c>
      <c r="U14" s="44">
        <v>36.295000000000002</v>
      </c>
      <c r="V14" s="43">
        <v>60</v>
      </c>
      <c r="W14" s="68">
        <v>36.853999999999999</v>
      </c>
      <c r="X14" s="71">
        <v>60</v>
      </c>
      <c r="Y14" s="68">
        <v>36.938000000000002</v>
      </c>
      <c r="Z14" s="71">
        <v>60</v>
      </c>
      <c r="AA14" s="68">
        <v>36.997</v>
      </c>
      <c r="AB14" s="39">
        <f>F6/D6</f>
        <v>1.0599508182820319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 x14ac:dyDescent="0.4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4.25" thickBot="1" x14ac:dyDescent="0.4">
      <c r="B16" s="106" t="s">
        <v>65</v>
      </c>
      <c r="C16" s="107"/>
      <c r="D16" s="108" t="s">
        <v>98</v>
      </c>
      <c r="E16" s="109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4.25" thickBot="1" x14ac:dyDescent="0.4">
      <c r="B17" s="106" t="s">
        <v>66</v>
      </c>
      <c r="C17" s="107"/>
      <c r="D17" s="108" t="s">
        <v>99</v>
      </c>
      <c r="E17" s="109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6" t="s">
        <v>63</v>
      </c>
      <c r="C18" s="107"/>
      <c r="D18" s="110">
        <f>AVERAGE(E22,E24)</f>
        <v>100.43438109471722</v>
      </c>
      <c r="E18" s="111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6" t="s">
        <v>64</v>
      </c>
      <c r="C19" s="107"/>
      <c r="D19" s="108" t="s">
        <v>113</v>
      </c>
      <c r="E19" s="109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 x14ac:dyDescent="0.35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65" x14ac:dyDescent="0.35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3.9" x14ac:dyDescent="0.35">
      <c r="B22" s="40">
        <v>55</v>
      </c>
      <c r="C22" s="41" t="s">
        <v>106</v>
      </c>
      <c r="D22" s="57">
        <v>1</v>
      </c>
      <c r="E22" s="42">
        <f>G22*0.5+I22*0.125+K22*0.125+M22*0.125+O22*0.125</f>
        <v>100.41470575765285</v>
      </c>
      <c r="F22" s="42">
        <f>SUM(R22:S22)</f>
        <v>94.343999999999994</v>
      </c>
      <c r="G22" s="42">
        <f>F22*AB22</f>
        <v>100.00000000000001</v>
      </c>
      <c r="H22" s="42">
        <f>SUM(T22:U22)</f>
        <v>95.994</v>
      </c>
      <c r="I22" s="42">
        <f>H22*AB22</f>
        <v>101.74891885016537</v>
      </c>
      <c r="J22" s="65">
        <v>94.974000000000004</v>
      </c>
      <c r="K22" s="65">
        <f>J22*AB22</f>
        <v>100.66776901551769</v>
      </c>
      <c r="L22" s="42">
        <f>SUM(X22:Y22)</f>
        <v>94.637</v>
      </c>
      <c r="M22" s="42">
        <f>L22*AB22</f>
        <v>100.31056558975665</v>
      </c>
      <c r="N22" s="42">
        <f>SUM(Z22:AA22)</f>
        <v>94.90100000000001</v>
      </c>
      <c r="O22" s="42">
        <f>N22*AB22</f>
        <v>100.59039260578312</v>
      </c>
      <c r="P22" s="39"/>
      <c r="Q22" s="39"/>
      <c r="R22" s="43">
        <v>60</v>
      </c>
      <c r="S22" s="44">
        <v>34.344000000000001</v>
      </c>
      <c r="T22" s="43">
        <v>60</v>
      </c>
      <c r="U22" s="44">
        <v>35.994</v>
      </c>
      <c r="V22" s="43">
        <v>60</v>
      </c>
      <c r="W22" s="68">
        <v>22.088000000000001</v>
      </c>
      <c r="X22" s="71">
        <v>60</v>
      </c>
      <c r="Y22" s="68">
        <v>34.637</v>
      </c>
      <c r="Z22" s="71">
        <v>60</v>
      </c>
      <c r="AA22" s="68">
        <v>34.901000000000003</v>
      </c>
      <c r="AB22" s="39">
        <f>F6/D6</f>
        <v>1.0599508182820319</v>
      </c>
      <c r="AD22" s="2"/>
      <c r="AE22" s="2"/>
      <c r="AF22" s="2"/>
      <c r="AG22" s="2"/>
      <c r="AH22" s="2"/>
      <c r="AI22" s="2"/>
      <c r="AJ22" s="2"/>
      <c r="AK22" s="2"/>
    </row>
    <row r="23" spans="2:37" ht="13.9" x14ac:dyDescent="0.35">
      <c r="B23" s="45">
        <v>99</v>
      </c>
      <c r="C23" s="36" t="s">
        <v>107</v>
      </c>
      <c r="D23" s="58">
        <v>3</v>
      </c>
      <c r="E23" s="46">
        <f t="shared" ref="E23:E25" si="1">G23*0.5+I23*0.125+K23*0.125+M23*0.125+O23*0.125</f>
        <v>100.56641121851946</v>
      </c>
      <c r="F23" s="46">
        <f t="shared" ref="F23:F25" si="2">SUM(R23:S23)</f>
        <v>94.456999999999994</v>
      </c>
      <c r="G23" s="46">
        <f>F23*AB23</f>
        <v>100.11977444246588</v>
      </c>
      <c r="H23" s="46">
        <f t="shared" ref="H23:H25" si="3">SUM(T23:U23)</f>
        <v>95.866</v>
      </c>
      <c r="I23" s="46">
        <f>H23*AB23</f>
        <v>101.61324514542527</v>
      </c>
      <c r="J23" s="46">
        <f t="shared" ref="J23:J25" si="4">SUM(V23:W23)</f>
        <v>95.997</v>
      </c>
      <c r="K23" s="70">
        <f>J23*AB23</f>
        <v>101.75209870262022</v>
      </c>
      <c r="L23" s="70">
        <f t="shared" ref="L23:L24" si="5">SUM(X23:Y23)</f>
        <v>94.563999999999993</v>
      </c>
      <c r="M23" s="70">
        <f>L23*AB23</f>
        <v>100.23318918002205</v>
      </c>
      <c r="N23" s="70">
        <f t="shared" ref="N23:N24" si="6">SUM(Z23:AA23)</f>
        <v>94.771999999999991</v>
      </c>
      <c r="O23" s="70">
        <f>N23*AB23</f>
        <v>100.45365895022472</v>
      </c>
      <c r="P23" s="39"/>
      <c r="Q23" s="39"/>
      <c r="R23" s="43">
        <v>60</v>
      </c>
      <c r="S23" s="44">
        <v>34.457000000000001</v>
      </c>
      <c r="T23" s="43">
        <v>60</v>
      </c>
      <c r="U23" s="68">
        <v>35.866</v>
      </c>
      <c r="V23" s="43">
        <v>60</v>
      </c>
      <c r="W23" s="68">
        <v>35.997</v>
      </c>
      <c r="X23" s="71">
        <v>60</v>
      </c>
      <c r="Y23" s="68">
        <v>34.564</v>
      </c>
      <c r="Z23" s="71">
        <v>60</v>
      </c>
      <c r="AA23" s="68">
        <v>34.771999999999998</v>
      </c>
      <c r="AB23" s="39">
        <f>F6/D6</f>
        <v>1.0599508182820319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77</v>
      </c>
      <c r="C24" s="41" t="s">
        <v>108</v>
      </c>
      <c r="D24" s="57">
        <v>2</v>
      </c>
      <c r="E24" s="42">
        <f t="shared" si="1"/>
        <v>100.45405643178158</v>
      </c>
      <c r="F24" s="42">
        <f t="shared" si="2"/>
        <v>94.853999999999999</v>
      </c>
      <c r="G24" s="42">
        <f>F24*AB24</f>
        <v>100.54057491732385</v>
      </c>
      <c r="H24" s="42">
        <f t="shared" si="3"/>
        <v>94.906999999999996</v>
      </c>
      <c r="I24" s="42">
        <f>H24*AB24</f>
        <v>100.59675231069279</v>
      </c>
      <c r="J24" s="42">
        <f t="shared" si="4"/>
        <v>94.97399999999999</v>
      </c>
      <c r="K24" s="69">
        <f>J24*AB24</f>
        <v>100.66776901551768</v>
      </c>
      <c r="L24" s="69">
        <f t="shared" si="5"/>
        <v>94.283999999999992</v>
      </c>
      <c r="M24" s="69">
        <f>L24*AB24</f>
        <v>99.936402950903087</v>
      </c>
      <c r="N24" s="69">
        <f t="shared" si="6"/>
        <v>94.597999999999999</v>
      </c>
      <c r="O24" s="69">
        <f>N24*AB24</f>
        <v>100.26922750784365</v>
      </c>
      <c r="P24" s="39"/>
      <c r="Q24" s="39"/>
      <c r="R24" s="43">
        <v>60</v>
      </c>
      <c r="S24" s="44">
        <v>34.853999999999999</v>
      </c>
      <c r="T24" s="43">
        <v>60</v>
      </c>
      <c r="U24" s="68">
        <v>34.906999999999996</v>
      </c>
      <c r="V24" s="43">
        <v>60</v>
      </c>
      <c r="W24" s="68">
        <v>34.973999999999997</v>
      </c>
      <c r="X24" s="71">
        <v>60</v>
      </c>
      <c r="Y24" s="68">
        <v>34.283999999999999</v>
      </c>
      <c r="Z24" s="71">
        <v>60</v>
      </c>
      <c r="AA24" s="68">
        <v>34.597999999999999</v>
      </c>
      <c r="AB24" s="39">
        <f>F6/D6</f>
        <v>1.0599508182820319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22</v>
      </c>
      <c r="C25" s="48" t="s">
        <v>109</v>
      </c>
      <c r="D25" s="59">
        <v>4</v>
      </c>
      <c r="E25" s="49">
        <f t="shared" si="1"/>
        <v>100.74276053591116</v>
      </c>
      <c r="F25" s="49">
        <f t="shared" si="2"/>
        <v>95.213999999999999</v>
      </c>
      <c r="G25" s="49">
        <f>F25*AB25</f>
        <v>100.92215721190539</v>
      </c>
      <c r="H25" s="49">
        <f t="shared" si="3"/>
        <v>95.149000000000001</v>
      </c>
      <c r="I25" s="49">
        <f>H25*AB25</f>
        <v>100.85326040871705</v>
      </c>
      <c r="J25" s="49">
        <f t="shared" si="4"/>
        <v>95.471000000000004</v>
      </c>
      <c r="K25" s="49">
        <f>J25*AB25</f>
        <v>101.19456457220387</v>
      </c>
      <c r="L25" s="82">
        <v>94.284000000000006</v>
      </c>
      <c r="M25" s="82">
        <f>L25*AB25</f>
        <v>99.936402950903101</v>
      </c>
      <c r="N25" s="82">
        <v>94.597999999999999</v>
      </c>
      <c r="O25" s="82">
        <f>N25*AB25</f>
        <v>100.26922750784365</v>
      </c>
      <c r="P25" s="39"/>
      <c r="Q25" s="39"/>
      <c r="R25" s="43">
        <v>60</v>
      </c>
      <c r="S25" s="44">
        <v>35.213999999999999</v>
      </c>
      <c r="T25" s="43">
        <v>60</v>
      </c>
      <c r="U25" s="44">
        <v>35.149000000000001</v>
      </c>
      <c r="V25" s="43">
        <v>60</v>
      </c>
      <c r="W25" s="68">
        <v>35.470999999999997</v>
      </c>
      <c r="X25" s="71">
        <v>60</v>
      </c>
      <c r="Y25" s="68">
        <v>21.966000000000001</v>
      </c>
      <c r="Z25" s="71">
        <v>60</v>
      </c>
      <c r="AA25" s="68">
        <v>22.584</v>
      </c>
      <c r="AB25" s="39">
        <f>F6/D6</f>
        <v>1.0599508182820319</v>
      </c>
      <c r="AD25" s="2"/>
      <c r="AE25" s="2"/>
      <c r="AF25" s="2"/>
      <c r="AG25" s="2"/>
      <c r="AH25" s="2"/>
      <c r="AI25" s="2"/>
      <c r="AJ25" s="2"/>
      <c r="AK25" s="2"/>
    </row>
    <row r="26" spans="2:37" ht="13.9" thickBot="1" x14ac:dyDescent="0.4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4.25" thickBot="1" x14ac:dyDescent="0.4">
      <c r="B27" s="106" t="s">
        <v>65</v>
      </c>
      <c r="C27" s="107"/>
      <c r="D27" s="108" t="s">
        <v>101</v>
      </c>
      <c r="E27" s="112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4.25" thickBot="1" x14ac:dyDescent="0.4">
      <c r="B28" s="106" t="s">
        <v>66</v>
      </c>
      <c r="C28" s="107"/>
      <c r="D28" s="108" t="s">
        <v>102</v>
      </c>
      <c r="E28" s="112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 x14ac:dyDescent="0.4">
      <c r="B29" s="106" t="s">
        <v>63</v>
      </c>
      <c r="C29" s="107"/>
      <c r="D29" s="110">
        <f>AVERAGE(E34,E35)</f>
        <v>101.56064508606802</v>
      </c>
      <c r="E29" s="113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6.05" customHeight="1" thickBot="1" x14ac:dyDescent="0.4">
      <c r="B30" s="106" t="s">
        <v>64</v>
      </c>
      <c r="C30" s="107"/>
      <c r="D30" s="108" t="s">
        <v>45</v>
      </c>
      <c r="E30" s="112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5" customHeight="1" x14ac:dyDescent="0.35">
      <c r="B31" s="1"/>
      <c r="E31" s="1"/>
      <c r="F31" s="1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4.65" x14ac:dyDescent="0.35">
      <c r="B32" s="35" t="s">
        <v>48</v>
      </c>
      <c r="C32" s="35" t="s">
        <v>46</v>
      </c>
      <c r="D32" s="35" t="s">
        <v>69</v>
      </c>
      <c r="E32" s="35" t="s">
        <v>50</v>
      </c>
      <c r="F32" s="35" t="s">
        <v>51</v>
      </c>
      <c r="G32" s="35" t="s">
        <v>47</v>
      </c>
      <c r="H32" s="35" t="s">
        <v>52</v>
      </c>
      <c r="I32" s="35" t="s">
        <v>47</v>
      </c>
      <c r="J32" s="35" t="s">
        <v>53</v>
      </c>
      <c r="K32" s="35" t="s">
        <v>47</v>
      </c>
      <c r="L32" s="35" t="s">
        <v>54</v>
      </c>
      <c r="M32" s="35" t="s">
        <v>47</v>
      </c>
      <c r="N32" s="35" t="s">
        <v>55</v>
      </c>
      <c r="O32" s="35" t="s">
        <v>47</v>
      </c>
      <c r="P32" s="39"/>
      <c r="Q32" s="39"/>
      <c r="R32" s="39" t="s">
        <v>56</v>
      </c>
      <c r="S32" s="39"/>
      <c r="T32" s="39" t="s">
        <v>57</v>
      </c>
      <c r="U32" s="39"/>
      <c r="V32" s="39" t="s">
        <v>58</v>
      </c>
      <c r="W32" s="73"/>
      <c r="X32" s="73" t="s">
        <v>59</v>
      </c>
      <c r="Y32" s="73"/>
      <c r="Z32" s="73" t="s">
        <v>60</v>
      </c>
      <c r="AA32" s="73"/>
      <c r="AB32" s="39" t="s">
        <v>49</v>
      </c>
      <c r="AD32" s="2"/>
      <c r="AE32" s="2"/>
      <c r="AF32" s="2"/>
      <c r="AG32" s="2"/>
      <c r="AH32" s="2"/>
      <c r="AI32" s="2"/>
      <c r="AJ32" s="2"/>
      <c r="AK32" s="2"/>
    </row>
    <row r="33" spans="1:37" ht="13.9" x14ac:dyDescent="0.35">
      <c r="B33" s="40">
        <v>5</v>
      </c>
      <c r="C33" s="41" t="s">
        <v>110</v>
      </c>
      <c r="D33" s="41">
        <v>7</v>
      </c>
      <c r="E33" s="84">
        <f>G33*0.5+I33*0.125+K33*0.125+M33*0.125+O33*0.125</f>
        <v>101.68545429492073</v>
      </c>
      <c r="F33" s="41">
        <f>SUM(R33:S33)</f>
        <v>95.721000000000004</v>
      </c>
      <c r="G33" s="84">
        <f>F33*AB33</f>
        <v>101.45955227677437</v>
      </c>
      <c r="H33" s="84">
        <f>SUM(T33:U33)</f>
        <v>96.131</v>
      </c>
      <c r="I33" s="41">
        <f>H33*AB33</f>
        <v>101.89413211227</v>
      </c>
      <c r="J33" s="41">
        <f>SUM(V33:W33)</f>
        <v>96.555999999999997</v>
      </c>
      <c r="K33" s="84">
        <f>J33*AB33</f>
        <v>102.34461121003987</v>
      </c>
      <c r="L33" s="41">
        <f>SUM(X33:Y33)</f>
        <v>95.930999999999997</v>
      </c>
      <c r="M33" s="41">
        <f>L33*AB33</f>
        <v>101.68214194861359</v>
      </c>
      <c r="N33" s="84">
        <f>SUM(Z33:AA33)</f>
        <v>95.971000000000004</v>
      </c>
      <c r="O33" s="42">
        <f>N33*AB33</f>
        <v>101.72453998134489</v>
      </c>
      <c r="P33" s="39"/>
      <c r="Q33" s="39"/>
      <c r="R33" s="43">
        <v>60</v>
      </c>
      <c r="S33" s="44">
        <v>35.720999999999997</v>
      </c>
      <c r="T33" s="43">
        <v>60</v>
      </c>
      <c r="U33" s="44">
        <v>36.131</v>
      </c>
      <c r="V33" s="43">
        <v>60</v>
      </c>
      <c r="W33" s="68">
        <v>36.555999999999997</v>
      </c>
      <c r="X33" s="71">
        <v>60</v>
      </c>
      <c r="Y33" s="68">
        <v>35.930999999999997</v>
      </c>
      <c r="Z33" s="71">
        <v>60</v>
      </c>
      <c r="AA33" s="68">
        <v>35.970999999999997</v>
      </c>
      <c r="AB33" s="39">
        <f>F6/D6</f>
        <v>1.0599508182820319</v>
      </c>
      <c r="AD33" s="2"/>
      <c r="AE33" s="2"/>
      <c r="AF33" s="2"/>
      <c r="AG33" s="2"/>
      <c r="AH33" s="2"/>
      <c r="AI33" s="2"/>
      <c r="AJ33" s="2"/>
      <c r="AK33" s="2"/>
    </row>
    <row r="34" spans="1:37" ht="13.9" x14ac:dyDescent="0.35">
      <c r="B34" s="45">
        <v>6</v>
      </c>
      <c r="C34" s="36" t="s">
        <v>111</v>
      </c>
      <c r="D34" s="61">
        <v>6</v>
      </c>
      <c r="E34" s="36">
        <f t="shared" ref="E34:E35" si="7">G34*0.5+I34*0.125+K34*0.125+M34*0.125+O34*0.125</f>
        <v>101.6219897396761</v>
      </c>
      <c r="F34" s="36">
        <f t="shared" ref="F34:F35" si="8">SUM(R34:S34)</f>
        <v>95.804000000000002</v>
      </c>
      <c r="G34" s="36">
        <f>F34*AB34</f>
        <v>101.54752819469178</v>
      </c>
      <c r="H34" s="36">
        <f t="shared" ref="H34:H35" si="9">SUM(T34:U34)</f>
        <v>95.990000000000009</v>
      </c>
      <c r="I34" s="36">
        <f>H34*AB34</f>
        <v>101.74467904689224</v>
      </c>
      <c r="J34" s="36">
        <f t="shared" ref="J34:J35" si="10">SUM(V34:W34)</f>
        <v>96.537999999999997</v>
      </c>
      <c r="K34" s="36">
        <f>J34*AB34</f>
        <v>102.32553209531079</v>
      </c>
      <c r="L34" s="36">
        <f t="shared" ref="L34:L35" si="11">SUM(X34:Y34)</f>
        <v>95.507000000000005</v>
      </c>
      <c r="M34" s="36">
        <f>L34*AB34</f>
        <v>101.23272280166202</v>
      </c>
      <c r="N34" s="36">
        <f t="shared" ref="N34:N35" si="12">SUM(Z34:AA34)</f>
        <v>95.742999999999995</v>
      </c>
      <c r="O34" s="46">
        <f>N34*AB34</f>
        <v>101.48287119477656</v>
      </c>
      <c r="P34" s="39"/>
      <c r="Q34" s="39"/>
      <c r="R34" s="43">
        <v>60</v>
      </c>
      <c r="S34" s="44">
        <v>35.804000000000002</v>
      </c>
      <c r="T34" s="43">
        <v>60</v>
      </c>
      <c r="U34" s="68">
        <v>35.99</v>
      </c>
      <c r="V34" s="43">
        <v>60</v>
      </c>
      <c r="W34" s="68">
        <v>36.537999999999997</v>
      </c>
      <c r="X34" s="71">
        <v>60</v>
      </c>
      <c r="Y34" s="68">
        <v>35.506999999999998</v>
      </c>
      <c r="Z34" s="71">
        <v>60</v>
      </c>
      <c r="AA34" s="68">
        <v>35.743000000000002</v>
      </c>
      <c r="AB34" s="39">
        <f>F6/D6</f>
        <v>1.0599508182820319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7</v>
      </c>
      <c r="C35" s="53" t="s">
        <v>112</v>
      </c>
      <c r="D35" s="53">
        <v>5</v>
      </c>
      <c r="E35" s="85">
        <f t="shared" si="7"/>
        <v>101.49930043245995</v>
      </c>
      <c r="F35" s="53">
        <f t="shared" si="8"/>
        <v>95.504999999999995</v>
      </c>
      <c r="G35" s="85">
        <f>F35*AB35</f>
        <v>101.23060290002545</v>
      </c>
      <c r="H35" s="85">
        <f t="shared" si="9"/>
        <v>95.731999999999999</v>
      </c>
      <c r="I35" s="53">
        <f>H35*AB35</f>
        <v>101.47121173577547</v>
      </c>
      <c r="J35" s="53">
        <f t="shared" si="10"/>
        <v>96.134</v>
      </c>
      <c r="K35" s="53">
        <f>J35*AB35</f>
        <v>101.89731196472485</v>
      </c>
      <c r="L35" s="53">
        <f t="shared" si="11"/>
        <v>96.082999999999998</v>
      </c>
      <c r="M35" s="53">
        <f>L35*AB35</f>
        <v>101.84325447299247</v>
      </c>
      <c r="N35" s="85">
        <f t="shared" si="12"/>
        <v>96.09899999999999</v>
      </c>
      <c r="O35" s="83">
        <f>N35*AB35</f>
        <v>101.86021368608498</v>
      </c>
      <c r="P35" s="39"/>
      <c r="Q35" s="39"/>
      <c r="R35" s="43">
        <v>60</v>
      </c>
      <c r="S35" s="44">
        <v>35.505000000000003</v>
      </c>
      <c r="T35" s="43">
        <v>60</v>
      </c>
      <c r="U35" s="44">
        <v>35.731999999999999</v>
      </c>
      <c r="V35" s="43">
        <v>60</v>
      </c>
      <c r="W35" s="68">
        <v>36.134</v>
      </c>
      <c r="X35" s="71">
        <v>60</v>
      </c>
      <c r="Y35" s="68">
        <v>36.082999999999998</v>
      </c>
      <c r="Z35" s="71">
        <v>60</v>
      </c>
      <c r="AA35" s="68">
        <v>36.098999999999997</v>
      </c>
      <c r="AB35" s="39">
        <f>F6/D6</f>
        <v>1.0599508182820319</v>
      </c>
      <c r="AD35" s="2"/>
      <c r="AE35" s="2"/>
      <c r="AF35" s="2"/>
      <c r="AG35" s="2"/>
      <c r="AH35" s="2"/>
      <c r="AI35" s="2"/>
      <c r="AJ35" s="2"/>
      <c r="AK35" s="2"/>
    </row>
    <row r="36" spans="1:37" ht="17" customHeight="1" x14ac:dyDescent="0.35">
      <c r="B36" s="50"/>
      <c r="C36" s="51"/>
      <c r="D36" s="51"/>
      <c r="E36" s="1"/>
      <c r="F36" s="1"/>
      <c r="G36" s="1"/>
      <c r="H36" s="1"/>
      <c r="I36" s="1"/>
      <c r="J36" s="1"/>
      <c r="W36" s="72"/>
      <c r="X36" s="72"/>
      <c r="Y36" s="72"/>
      <c r="Z36" s="72"/>
      <c r="AA36" s="72"/>
      <c r="AD36" s="2"/>
      <c r="AE36" s="2"/>
      <c r="AF36" s="2"/>
      <c r="AG36" s="2"/>
      <c r="AH36" s="2"/>
      <c r="AI36" s="2"/>
      <c r="AJ36" s="2"/>
      <c r="AK36" s="2"/>
    </row>
    <row r="42" spans="1:37" s="1" customFormat="1" x14ac:dyDescent="0.35">
      <c r="A42" s="2"/>
      <c r="B42" s="2"/>
      <c r="E42" s="2"/>
      <c r="F42" s="2"/>
      <c r="G42" s="2"/>
      <c r="H42" s="2"/>
      <c r="I42" s="2"/>
      <c r="J42" s="2"/>
      <c r="R42" s="2"/>
    </row>
    <row r="43" spans="1:37" s="1" customFormat="1" x14ac:dyDescent="0.35">
      <c r="B43" s="2"/>
      <c r="E43" s="2"/>
      <c r="F43" s="2"/>
      <c r="G43" s="2"/>
      <c r="H43" s="2"/>
      <c r="I43" s="2"/>
      <c r="J43" s="2"/>
    </row>
    <row r="44" spans="1:37" s="1" customFormat="1" x14ac:dyDescent="0.35">
      <c r="B44" s="2"/>
      <c r="E44" s="2"/>
      <c r="F44" s="2"/>
      <c r="G44" s="2"/>
      <c r="H44" s="2"/>
      <c r="I44" s="2"/>
      <c r="J44" s="2"/>
    </row>
    <row r="45" spans="1:37" s="1" customFormat="1" x14ac:dyDescent="0.35">
      <c r="B45" s="2"/>
      <c r="E45" s="2"/>
      <c r="F45" s="2"/>
      <c r="G45" s="2"/>
      <c r="H45" s="2"/>
      <c r="I45" s="2"/>
      <c r="J45" s="2"/>
    </row>
    <row r="46" spans="1:37" s="1" customFormat="1" x14ac:dyDescent="0.35">
      <c r="B46" s="2"/>
      <c r="E46" s="2"/>
      <c r="F46" s="2"/>
      <c r="G46" s="2"/>
      <c r="H46" s="2"/>
      <c r="I46" s="2"/>
      <c r="J46" s="2"/>
    </row>
    <row r="47" spans="1:37" s="1" customFormat="1" x14ac:dyDescent="0.35">
      <c r="B47" s="2"/>
      <c r="E47" s="2"/>
      <c r="F47" s="2"/>
      <c r="G47" s="2"/>
      <c r="H47" s="2"/>
      <c r="I47" s="2"/>
      <c r="J47" s="2"/>
    </row>
    <row r="48" spans="1:37" s="1" customFormat="1" ht="15" x14ac:dyDescent="0.35">
      <c r="B48" s="38"/>
      <c r="C48" s="37"/>
      <c r="D48" s="37"/>
      <c r="E48" s="37"/>
      <c r="F48" s="37"/>
      <c r="G48" s="37"/>
      <c r="H48" s="37"/>
      <c r="I48" s="37"/>
      <c r="J48" s="2"/>
    </row>
    <row r="49" spans="2:10" s="1" customFormat="1" x14ac:dyDescent="0.35">
      <c r="B49" s="2"/>
      <c r="E49" s="2"/>
      <c r="F49" s="2"/>
      <c r="G49" s="2"/>
      <c r="H49" s="2"/>
      <c r="I49" s="2"/>
      <c r="J49" s="2"/>
    </row>
    <row r="50" spans="2:10" s="1" customFormat="1" x14ac:dyDescent="0.35">
      <c r="B50" s="2"/>
      <c r="E50" s="2"/>
      <c r="F50" s="2"/>
      <c r="G50" s="2"/>
      <c r="H50" s="2"/>
      <c r="I50" s="2"/>
      <c r="J50" s="2"/>
    </row>
    <row r="51" spans="2:10" s="1" customFormat="1" x14ac:dyDescent="0.35">
      <c r="B51" s="2"/>
      <c r="E51" s="2"/>
      <c r="F51" s="2"/>
      <c r="G51" s="2"/>
      <c r="H51" s="2"/>
      <c r="I51" s="2"/>
      <c r="J51" s="2"/>
    </row>
    <row r="52" spans="2:10" s="1" customFormat="1" x14ac:dyDescent="0.35">
      <c r="B52" s="2"/>
      <c r="E52" s="2"/>
      <c r="F52" s="2"/>
      <c r="G52" s="2"/>
      <c r="H52" s="2"/>
      <c r="I52" s="2"/>
      <c r="J52" s="2"/>
    </row>
    <row r="53" spans="2:10" s="1" customFormat="1" x14ac:dyDescent="0.35">
      <c r="B53" s="2"/>
      <c r="E53" s="2"/>
      <c r="F53" s="2"/>
      <c r="G53" s="2"/>
      <c r="H53" s="2"/>
      <c r="I53" s="2"/>
      <c r="J53" s="2"/>
    </row>
    <row r="54" spans="2:10" s="1" customFormat="1" x14ac:dyDescent="0.35">
      <c r="B54" s="2"/>
      <c r="E54" s="2"/>
      <c r="F54" s="2"/>
      <c r="G54" s="2"/>
      <c r="H54" s="2"/>
      <c r="I54" s="2"/>
      <c r="J54" s="2"/>
    </row>
    <row r="55" spans="2:10" s="1" customFormat="1" x14ac:dyDescent="0.35">
      <c r="B55" s="2"/>
      <c r="E55" s="2"/>
      <c r="F55" s="2"/>
      <c r="G55" s="2"/>
      <c r="H55" s="2"/>
      <c r="I55" s="2"/>
      <c r="J55" s="2"/>
    </row>
    <row r="56" spans="2:10" s="1" customFormat="1" x14ac:dyDescent="0.35">
      <c r="B56" s="2"/>
      <c r="E56" s="2"/>
      <c r="F56" s="2"/>
      <c r="G56" s="2"/>
      <c r="H56" s="2"/>
      <c r="I56" s="2"/>
      <c r="J56" s="2"/>
    </row>
    <row r="57" spans="2:10" s="1" customFormat="1" x14ac:dyDescent="0.35">
      <c r="B57" s="2"/>
      <c r="E57" s="2"/>
      <c r="F57" s="2"/>
      <c r="G57" s="2"/>
      <c r="H57" s="2"/>
      <c r="I57" s="2"/>
      <c r="J57" s="2"/>
    </row>
  </sheetData>
  <mergeCells count="28">
    <mergeCell ref="B2:O2"/>
    <mergeCell ref="B3:I3"/>
    <mergeCell ref="B5:C5"/>
    <mergeCell ref="D5:E5"/>
    <mergeCell ref="B6:C6"/>
    <mergeCell ref="D6:E6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18:C18"/>
    <mergeCell ref="D18:E18"/>
    <mergeCell ref="B19:C19"/>
    <mergeCell ref="D19:E19"/>
    <mergeCell ref="B27:C27"/>
    <mergeCell ref="D27:E27"/>
    <mergeCell ref="B28:C28"/>
    <mergeCell ref="D28:E28"/>
    <mergeCell ref="B29:C29"/>
    <mergeCell ref="D29:E29"/>
    <mergeCell ref="B30:C30"/>
    <mergeCell ref="D30:E30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5F8D-F259-6E4E-89AD-6D19AC8E105C}">
  <sheetPr>
    <pageSetUpPr fitToPage="1"/>
  </sheetPr>
  <dimension ref="A2:AK79"/>
  <sheetViews>
    <sheetView zoomScale="90" zoomScaleNormal="90" zoomScaleSheetLayoutView="100" workbookViewId="0">
      <selection activeCell="B3" sqref="B3:I6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0" t="s">
        <v>78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AK2" s="2"/>
    </row>
    <row r="3" spans="2:37" ht="17" customHeight="1" x14ac:dyDescent="0.35">
      <c r="B3" s="101" t="s">
        <v>127</v>
      </c>
      <c r="C3" s="101"/>
      <c r="D3" s="101"/>
      <c r="E3" s="101"/>
      <c r="F3" s="101"/>
      <c r="G3" s="101"/>
      <c r="H3" s="101"/>
      <c r="I3" s="101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2" t="s">
        <v>70</v>
      </c>
      <c r="C5" s="102"/>
      <c r="D5" s="102" t="s">
        <v>71</v>
      </c>
      <c r="E5" s="102"/>
      <c r="F5" s="81" t="s">
        <v>47</v>
      </c>
      <c r="G5" s="81" t="s">
        <v>72</v>
      </c>
      <c r="H5" s="81" t="s">
        <v>73</v>
      </c>
    </row>
    <row r="6" spans="2:37" ht="15.75" x14ac:dyDescent="0.35">
      <c r="B6" s="103" t="s">
        <v>120</v>
      </c>
      <c r="C6" s="104"/>
      <c r="D6" s="105">
        <v>133.72499999999999</v>
      </c>
      <c r="E6" s="105"/>
      <c r="F6" s="62">
        <v>100</v>
      </c>
      <c r="G6" s="63">
        <f>AVERAGE(E24,E25,E26,E14,E15,E46,E49,E35,E47,E48)</f>
        <v>100.83617498597869</v>
      </c>
      <c r="H6" s="67" t="s">
        <v>126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6" t="s">
        <v>65</v>
      </c>
      <c r="C8" s="107"/>
      <c r="D8" s="108" t="s">
        <v>81</v>
      </c>
      <c r="E8" s="109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6" t="s">
        <v>66</v>
      </c>
      <c r="C9" s="107"/>
      <c r="D9" s="108" t="s">
        <v>95</v>
      </c>
      <c r="E9" s="109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6" t="s">
        <v>63</v>
      </c>
      <c r="C10" s="107"/>
      <c r="D10" s="110">
        <f>AVERAGE(E14:E15)</f>
        <v>100.82253692278931</v>
      </c>
      <c r="E10" s="11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6" t="s">
        <v>64</v>
      </c>
      <c r="C11" s="107"/>
      <c r="D11" s="108" t="s">
        <v>113</v>
      </c>
      <c r="E11" s="109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98</v>
      </c>
      <c r="C14" s="41" t="s">
        <v>75</v>
      </c>
      <c r="D14" s="57">
        <v>4</v>
      </c>
      <c r="E14" s="42">
        <f>G14*0.5+I14*0.125+K14*0.125+M14*0.125+O14*0.125</f>
        <v>100.7076088988596</v>
      </c>
      <c r="F14" s="42">
        <f>SUM(R14:S14)</f>
        <v>134.02800000000002</v>
      </c>
      <c r="G14" s="42">
        <f>F14*AB14</f>
        <v>100.22658440830064</v>
      </c>
      <c r="H14" s="88">
        <f>SUM(T14:U14)</f>
        <v>135.291</v>
      </c>
      <c r="I14" s="88">
        <f>H14*AB14</f>
        <v>101.17106001121705</v>
      </c>
      <c r="J14" s="88">
        <f>SUM(V14:W14)</f>
        <v>135.827</v>
      </c>
      <c r="K14" s="88">
        <f>J14*AB14</f>
        <v>101.57188259487755</v>
      </c>
      <c r="L14" s="88">
        <f>SUM(X14:Y14)</f>
        <v>134.81399999999999</v>
      </c>
      <c r="M14" s="88">
        <f>L14*AB14</f>
        <v>100.81435782389231</v>
      </c>
      <c r="N14" s="88">
        <f>SUM(Z14:AA14)</f>
        <v>135.32599999999999</v>
      </c>
      <c r="O14" s="88">
        <f>N14*AB14</f>
        <v>101.19723312768741</v>
      </c>
      <c r="P14" s="39"/>
      <c r="Q14" s="39"/>
      <c r="R14" s="43">
        <v>60</v>
      </c>
      <c r="S14" s="44">
        <v>74.028000000000006</v>
      </c>
      <c r="T14" s="43">
        <v>60</v>
      </c>
      <c r="U14" s="68">
        <v>75.290999999999997</v>
      </c>
      <c r="V14" s="43">
        <v>60</v>
      </c>
      <c r="W14" s="68">
        <v>75.826999999999998</v>
      </c>
      <c r="X14" s="71">
        <v>60</v>
      </c>
      <c r="Y14" s="68">
        <v>74.813999999999993</v>
      </c>
      <c r="Z14" s="71">
        <v>60</v>
      </c>
      <c r="AA14" s="68">
        <v>75.325999999999993</v>
      </c>
      <c r="AB14" s="39">
        <f>F6/D6</f>
        <v>0.7478033277248084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95</v>
      </c>
      <c r="C15" s="36" t="s">
        <v>76</v>
      </c>
      <c r="D15" s="58">
        <v>5</v>
      </c>
      <c r="E15" s="46">
        <f t="shared" ref="E15:E16" si="0">G15*0.5+I15*0.125+K15*0.125+M15*0.125+O15*0.125</f>
        <v>100.93746494671902</v>
      </c>
      <c r="F15" s="46">
        <f t="shared" ref="F15:F16" si="1">SUM(R15:S15)</f>
        <v>134.62</v>
      </c>
      <c r="G15" s="46">
        <f>F15*AB15</f>
        <v>100.66928397831371</v>
      </c>
      <c r="H15" s="89">
        <f t="shared" ref="H15:H16" si="2">SUM(T15:U15)</f>
        <v>135.07400000000001</v>
      </c>
      <c r="I15" s="89">
        <f t="shared" ref="I15:I16" si="3">H15*AB15</f>
        <v>101.00878668910077</v>
      </c>
      <c r="J15" s="89">
        <f>SUM(V15:W15)</f>
        <v>135.08699999999999</v>
      </c>
      <c r="K15" s="89">
        <f t="shared" ref="K15:K16" si="4">J15*AB15</f>
        <v>101.01850813236118</v>
      </c>
      <c r="L15" s="89">
        <f t="shared" ref="L15:L16" si="5">SUM(X15:Y15)</f>
        <v>135.417</v>
      </c>
      <c r="M15" s="89">
        <f t="shared" ref="M15:M16" si="6">L15*AB15</f>
        <v>101.26528323051038</v>
      </c>
      <c r="N15" s="89">
        <f t="shared" ref="N15:N16" si="7">SUM(Z15:AA15)</f>
        <v>135.77100000000002</v>
      </c>
      <c r="O15" s="89">
        <f t="shared" ref="O15:O16" si="8">N15*AB15</f>
        <v>101.53000560852497</v>
      </c>
      <c r="P15" s="39"/>
      <c r="Q15" s="39"/>
      <c r="R15" s="43">
        <v>60</v>
      </c>
      <c r="S15" s="44">
        <v>74.62</v>
      </c>
      <c r="T15" s="43">
        <v>60</v>
      </c>
      <c r="U15" s="76">
        <v>75.073999999999998</v>
      </c>
      <c r="V15" s="43">
        <v>60</v>
      </c>
      <c r="W15" s="68">
        <v>75.087000000000003</v>
      </c>
      <c r="X15" s="71">
        <v>60</v>
      </c>
      <c r="Y15" s="68">
        <v>75.417000000000002</v>
      </c>
      <c r="Z15" s="71">
        <v>60</v>
      </c>
      <c r="AA15" s="68">
        <v>75.771000000000001</v>
      </c>
      <c r="AB15" s="39">
        <f>F6/D6</f>
        <v>0.7478033277248084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97</v>
      </c>
      <c r="C16" s="53" t="s">
        <v>119</v>
      </c>
      <c r="D16" s="60">
        <v>11</v>
      </c>
      <c r="E16" s="54">
        <f t="shared" si="0"/>
        <v>101.42026547018133</v>
      </c>
      <c r="F16" s="54">
        <f t="shared" si="1"/>
        <v>134.59699999999998</v>
      </c>
      <c r="G16" s="54">
        <f>F16*AB16</f>
        <v>100.65208450177602</v>
      </c>
      <c r="H16" s="90">
        <f t="shared" si="2"/>
        <v>135.22</v>
      </c>
      <c r="I16" s="90">
        <f t="shared" si="3"/>
        <v>101.11796597494859</v>
      </c>
      <c r="J16" s="90">
        <f>SUM(V16:W16)</f>
        <v>135.90300000000002</v>
      </c>
      <c r="K16" s="90">
        <f t="shared" si="4"/>
        <v>101.62871564778465</v>
      </c>
      <c r="L16" s="90">
        <f t="shared" si="5"/>
        <v>137.64600000000002</v>
      </c>
      <c r="M16" s="90">
        <f t="shared" si="6"/>
        <v>102.93213684800899</v>
      </c>
      <c r="N16" s="90">
        <f t="shared" si="7"/>
        <v>137.83699999999999</v>
      </c>
      <c r="O16" s="90">
        <f t="shared" si="8"/>
        <v>103.07496728360441</v>
      </c>
      <c r="P16" s="39"/>
      <c r="Q16" s="39"/>
      <c r="R16" s="43">
        <v>60</v>
      </c>
      <c r="S16" s="44">
        <v>74.596999999999994</v>
      </c>
      <c r="T16" s="43">
        <v>60</v>
      </c>
      <c r="U16" s="76">
        <v>75.22</v>
      </c>
      <c r="V16" s="43">
        <v>60</v>
      </c>
      <c r="W16" s="68">
        <v>75.903000000000006</v>
      </c>
      <c r="X16" s="71">
        <v>60</v>
      </c>
      <c r="Y16" s="68">
        <v>77.646000000000001</v>
      </c>
      <c r="Z16" s="71">
        <v>60</v>
      </c>
      <c r="AA16" s="68">
        <v>77.837000000000003</v>
      </c>
      <c r="AB16" s="39">
        <f>F6/D6</f>
        <v>0.7478033277248084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6" t="s">
        <v>65</v>
      </c>
      <c r="C18" s="107"/>
      <c r="D18" s="108" t="s">
        <v>68</v>
      </c>
      <c r="E18" s="109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6" t="s">
        <v>66</v>
      </c>
      <c r="C19" s="107"/>
      <c r="D19" s="108" t="s">
        <v>82</v>
      </c>
      <c r="E19" s="109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6" t="s">
        <v>63</v>
      </c>
      <c r="C20" s="107"/>
      <c r="D20" s="110">
        <f>AVERAGE(E24:E25)</f>
        <v>100.51972331276875</v>
      </c>
      <c r="E20" s="11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6" t="s">
        <v>64</v>
      </c>
      <c r="C21" s="107"/>
      <c r="D21" s="108" t="s">
        <v>113</v>
      </c>
      <c r="E21" s="109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99</v>
      </c>
      <c r="C24" s="41" t="s">
        <v>121</v>
      </c>
      <c r="D24" s="57">
        <v>1</v>
      </c>
      <c r="E24" s="42">
        <f>G24*0.5+I24*0.125+K24*0.125+M24*0.125+O24*0.125</f>
        <v>100.39633576369414</v>
      </c>
      <c r="F24" s="42">
        <f>SUM(R24:S24)</f>
        <v>133.72499999999999</v>
      </c>
      <c r="G24" s="42">
        <f>F24*AB24</f>
        <v>100</v>
      </c>
      <c r="H24" s="42">
        <f>SUM(T24:U24)</f>
        <v>134.458</v>
      </c>
      <c r="I24" s="42">
        <f>H24*AB24</f>
        <v>100.54813983922229</v>
      </c>
      <c r="J24" s="42">
        <f>SUM(V24:W24)</f>
        <v>134.89100000000002</v>
      </c>
      <c r="K24" s="42">
        <f>J24*AB24</f>
        <v>100.87193868012714</v>
      </c>
      <c r="L24" s="42">
        <f>SUM(X24:Y24)</f>
        <v>134.702</v>
      </c>
      <c r="M24" s="42">
        <f>L24*AB24</f>
        <v>100.73060385118714</v>
      </c>
      <c r="N24" s="42">
        <f>SUM(Z24:AA24)</f>
        <v>135.089</v>
      </c>
      <c r="O24" s="42">
        <f>N24*AB24</f>
        <v>101.02000373901664</v>
      </c>
      <c r="P24" s="39"/>
      <c r="Q24" s="39"/>
      <c r="R24" s="43">
        <v>60</v>
      </c>
      <c r="S24" s="44">
        <v>73.724999999999994</v>
      </c>
      <c r="T24" s="43">
        <v>60</v>
      </c>
      <c r="U24" s="44">
        <v>74.457999999999998</v>
      </c>
      <c r="V24" s="43">
        <v>60</v>
      </c>
      <c r="W24" s="68">
        <v>74.891000000000005</v>
      </c>
      <c r="X24" s="71">
        <v>60</v>
      </c>
      <c r="Y24" s="68">
        <v>74.701999999999998</v>
      </c>
      <c r="Z24" s="71">
        <v>60</v>
      </c>
      <c r="AA24" s="68">
        <v>75.088999999999999</v>
      </c>
      <c r="AB24" s="39">
        <f>F6/D6</f>
        <v>0.7478033277248084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5">
        <v>8</v>
      </c>
      <c r="C25" s="36" t="s">
        <v>77</v>
      </c>
      <c r="D25" s="58">
        <v>2</v>
      </c>
      <c r="E25" s="46">
        <f t="shared" ref="E25:E27" si="9">G25*0.5+I25*0.125+K25*0.125+M25*0.125+O25*0.125</f>
        <v>100.64311086184334</v>
      </c>
      <c r="F25" s="46">
        <f t="shared" ref="F25:F27" si="10">SUM(R25:S25)</f>
        <v>133.82400000000001</v>
      </c>
      <c r="G25" s="46">
        <f>F25*AB25</f>
        <v>100.07403252944476</v>
      </c>
      <c r="H25" s="46">
        <f t="shared" ref="H25:H27" si="11">SUM(T25:U25)</f>
        <v>135.45600000000002</v>
      </c>
      <c r="I25" s="46">
        <f>H25*AB25</f>
        <v>101.29444756029166</v>
      </c>
      <c r="J25" s="46">
        <f t="shared" ref="J25:J27" si="12">SUM(V25:W25)</f>
        <v>135.95999999999998</v>
      </c>
      <c r="K25" s="46">
        <f>J25*AB25</f>
        <v>101.67134043746493</v>
      </c>
      <c r="L25" s="46">
        <f t="shared" ref="L25:L27" si="13">SUM(X25:Y25)</f>
        <v>134.72800000000001</v>
      </c>
      <c r="M25" s="46">
        <f>L25*AB25</f>
        <v>100.75004673770799</v>
      </c>
      <c r="N25" s="46">
        <f t="shared" ref="N25:N27" si="14">SUM(Z25:AA25)</f>
        <v>135.24</v>
      </c>
      <c r="O25" s="70">
        <f>N25*AB25</f>
        <v>101.13292204150309</v>
      </c>
      <c r="P25" s="39"/>
      <c r="Q25" s="39"/>
      <c r="R25" s="43">
        <v>60</v>
      </c>
      <c r="S25" s="44">
        <v>73.823999999999998</v>
      </c>
      <c r="T25" s="43">
        <v>60</v>
      </c>
      <c r="U25" s="68">
        <v>75.456000000000003</v>
      </c>
      <c r="V25" s="43">
        <v>60</v>
      </c>
      <c r="W25" s="68">
        <v>75.959999999999994</v>
      </c>
      <c r="X25" s="71">
        <v>60</v>
      </c>
      <c r="Y25" s="68">
        <v>74.727999999999994</v>
      </c>
      <c r="Z25" s="71">
        <v>60</v>
      </c>
      <c r="AA25" s="68">
        <v>75.239999999999995</v>
      </c>
      <c r="AB25" s="39">
        <f>F6/D6</f>
        <v>0.7478033277248084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9</v>
      </c>
      <c r="C26" s="41" t="s">
        <v>115</v>
      </c>
      <c r="D26" s="57">
        <v>3</v>
      </c>
      <c r="E26" s="42">
        <f t="shared" si="9"/>
        <v>100.58244531688166</v>
      </c>
      <c r="F26" s="42">
        <f t="shared" si="10"/>
        <v>133.79599999999999</v>
      </c>
      <c r="G26" s="42">
        <f>F26*AB26</f>
        <v>100.05309403626846</v>
      </c>
      <c r="H26" s="42">
        <f t="shared" si="11"/>
        <v>135.06399999999999</v>
      </c>
      <c r="I26" s="42">
        <f>H26*AB26</f>
        <v>101.00130865582352</v>
      </c>
      <c r="J26" s="42">
        <f t="shared" si="12"/>
        <v>135.84699999999998</v>
      </c>
      <c r="K26" s="42">
        <f>J26*AB26</f>
        <v>101.58683866143203</v>
      </c>
      <c r="L26" s="42">
        <f t="shared" si="13"/>
        <v>134.751</v>
      </c>
      <c r="M26" s="42">
        <f>L26*AB26</f>
        <v>100.76724621424566</v>
      </c>
      <c r="N26" s="42">
        <f t="shared" si="14"/>
        <v>135.185</v>
      </c>
      <c r="O26" s="69">
        <f>N26*AB26</f>
        <v>101.09179285847823</v>
      </c>
      <c r="P26" s="39"/>
      <c r="Q26" s="39"/>
      <c r="R26" s="43">
        <v>60</v>
      </c>
      <c r="S26" s="44">
        <v>73.796000000000006</v>
      </c>
      <c r="T26" s="43">
        <v>60</v>
      </c>
      <c r="U26" s="68">
        <v>75.063999999999993</v>
      </c>
      <c r="V26" s="43">
        <v>60</v>
      </c>
      <c r="W26" s="68">
        <v>75.846999999999994</v>
      </c>
      <c r="X26" s="71">
        <v>60</v>
      </c>
      <c r="Y26" s="68">
        <v>74.751000000000005</v>
      </c>
      <c r="Z26" s="71">
        <v>60</v>
      </c>
      <c r="AA26" s="68">
        <v>75.185000000000002</v>
      </c>
      <c r="AB26" s="39">
        <f>F6/D6</f>
        <v>0.7478033277248084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7">
        <v>7</v>
      </c>
      <c r="C27" s="48" t="s">
        <v>85</v>
      </c>
      <c r="D27" s="59">
        <v>17</v>
      </c>
      <c r="E27" s="49">
        <f t="shared" si="9"/>
        <v>103.92381753598804</v>
      </c>
      <c r="F27" s="49">
        <f t="shared" si="10"/>
        <v>139.19900000000001</v>
      </c>
      <c r="G27" s="49">
        <f>F27*AB27</f>
        <v>104.09347541596561</v>
      </c>
      <c r="H27" s="49">
        <f t="shared" si="11"/>
        <v>137.82</v>
      </c>
      <c r="I27" s="49">
        <f>H27*AB27</f>
        <v>103.06225462703308</v>
      </c>
      <c r="J27" s="49">
        <f t="shared" si="12"/>
        <v>138.529</v>
      </c>
      <c r="K27" s="49">
        <f>J27*AB27</f>
        <v>103.59244718638998</v>
      </c>
      <c r="L27" s="49">
        <f t="shared" si="13"/>
        <v>138.67099999999999</v>
      </c>
      <c r="M27" s="49">
        <f>L27*AB27</f>
        <v>103.6986352589269</v>
      </c>
      <c r="N27" s="49">
        <f t="shared" si="14"/>
        <v>139.96100000000001</v>
      </c>
      <c r="O27" s="49">
        <f>N27*AB27</f>
        <v>104.66330155169192</v>
      </c>
      <c r="P27" s="39"/>
      <c r="Q27" s="39"/>
      <c r="R27" s="43">
        <v>60</v>
      </c>
      <c r="S27" s="44">
        <v>79.198999999999998</v>
      </c>
      <c r="T27" s="43">
        <v>60</v>
      </c>
      <c r="U27" s="44">
        <v>77.819999999999993</v>
      </c>
      <c r="V27" s="43">
        <v>60</v>
      </c>
      <c r="W27" s="68">
        <v>78.528999999999996</v>
      </c>
      <c r="X27" s="71">
        <v>60</v>
      </c>
      <c r="Y27" s="68">
        <v>78.671000000000006</v>
      </c>
      <c r="Z27" s="71">
        <v>60</v>
      </c>
      <c r="AA27" s="68">
        <v>79.960999999999999</v>
      </c>
      <c r="AB27" s="39">
        <f>F6/D6</f>
        <v>0.7478033277248084</v>
      </c>
      <c r="AD27" s="2"/>
      <c r="AE27" s="2"/>
      <c r="AF27" s="2"/>
      <c r="AG27" s="2"/>
      <c r="AH27" s="2"/>
      <c r="AI27" s="2"/>
      <c r="AJ27" s="2"/>
      <c r="AK27" s="2"/>
    </row>
    <row r="28" spans="2:37" ht="13.9" thickBot="1" x14ac:dyDescent="0.4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6" t="s">
        <v>65</v>
      </c>
      <c r="C29" s="107"/>
      <c r="D29" s="108" t="s">
        <v>62</v>
      </c>
      <c r="E29" s="112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6" t="s">
        <v>66</v>
      </c>
      <c r="C30" s="107"/>
      <c r="D30" s="108" t="s">
        <v>83</v>
      </c>
      <c r="E30" s="112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 x14ac:dyDescent="0.4">
      <c r="B31" s="106" t="s">
        <v>63</v>
      </c>
      <c r="C31" s="107"/>
      <c r="D31" s="110">
        <f>AVERAGE(E35:E36)</f>
        <v>101.328753037951</v>
      </c>
      <c r="E31" s="113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.05" customHeight="1" thickBot="1" x14ac:dyDescent="0.4">
      <c r="B32" s="106" t="s">
        <v>64</v>
      </c>
      <c r="C32" s="107"/>
      <c r="D32" s="108" t="s">
        <v>113</v>
      </c>
      <c r="E32" s="112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3.9" x14ac:dyDescent="0.35">
      <c r="B35" s="40">
        <v>22</v>
      </c>
      <c r="C35" s="41" t="s">
        <v>74</v>
      </c>
      <c r="D35" s="41">
        <v>8</v>
      </c>
      <c r="E35" s="42">
        <f>G35*0.5+I35*0.125+K35*0.125+M35*0.125+O35*0.125</f>
        <v>101.04972892129369</v>
      </c>
      <c r="F35" s="42">
        <f>SUM(R35:S35)</f>
        <v>134.518</v>
      </c>
      <c r="G35" s="42">
        <f>F35*AB35</f>
        <v>100.59300803888577</v>
      </c>
      <c r="H35" s="42">
        <f>SUM(T35:U35)</f>
        <v>134.95999999999998</v>
      </c>
      <c r="I35" s="42">
        <f>H35*AB35</f>
        <v>100.92353710974012</v>
      </c>
      <c r="J35" s="42">
        <f>SUM(V35:W35)</f>
        <v>136.09199999999998</v>
      </c>
      <c r="K35" s="42">
        <f>J35*AB35</f>
        <v>101.77005047672461</v>
      </c>
      <c r="L35" s="42">
        <f>SUM(X35:Y35)</f>
        <v>135.798</v>
      </c>
      <c r="M35" s="42">
        <f>L35*AB35</f>
        <v>101.55019629837354</v>
      </c>
      <c r="N35" s="42">
        <f>SUM(Z35:AA35)</f>
        <v>136.108</v>
      </c>
      <c r="O35" s="42">
        <f>N35*AB35</f>
        <v>101.78201532996822</v>
      </c>
      <c r="P35" s="39"/>
      <c r="Q35" s="39"/>
      <c r="R35" s="43">
        <v>60</v>
      </c>
      <c r="S35" s="44">
        <v>74.518000000000001</v>
      </c>
      <c r="T35" s="43">
        <v>60</v>
      </c>
      <c r="U35" s="44">
        <v>74.959999999999994</v>
      </c>
      <c r="V35" s="43">
        <v>60</v>
      </c>
      <c r="W35" s="68">
        <v>76.091999999999999</v>
      </c>
      <c r="X35" s="71">
        <v>60</v>
      </c>
      <c r="Y35" s="68">
        <v>75.798000000000002</v>
      </c>
      <c r="Z35" s="71">
        <v>60</v>
      </c>
      <c r="AA35" s="68">
        <v>76.108000000000004</v>
      </c>
      <c r="AB35" s="39">
        <f>F6/D6</f>
        <v>0.7478033277248084</v>
      </c>
      <c r="AD35" s="2"/>
      <c r="AE35" s="2"/>
      <c r="AF35" s="2"/>
      <c r="AG35" s="2"/>
      <c r="AH35" s="2"/>
      <c r="AI35" s="2"/>
      <c r="AJ35" s="2"/>
      <c r="AK35" s="2"/>
    </row>
    <row r="36" spans="2:37" ht="13.9" x14ac:dyDescent="0.35">
      <c r="B36" s="45">
        <v>2</v>
      </c>
      <c r="C36" s="36" t="s">
        <v>61</v>
      </c>
      <c r="D36" s="61">
        <v>12</v>
      </c>
      <c r="E36" s="46">
        <f t="shared" ref="E36:E38" si="15">G36*0.5+I36*0.125+K36*0.125+M36*0.125+O36*0.125</f>
        <v>101.60777715460833</v>
      </c>
      <c r="F36" s="46">
        <f t="shared" ref="F36:F38" si="16">SUM(R36:S36)</f>
        <v>134.86799999999999</v>
      </c>
      <c r="G36" s="46">
        <f>F36*AB36</f>
        <v>100.85473920358946</v>
      </c>
      <c r="H36" s="46">
        <f t="shared" ref="H36:H38" si="17">SUM(T36:U36)</f>
        <v>136.69900000000001</v>
      </c>
      <c r="I36" s="46">
        <f>H36*AB36</f>
        <v>102.2239670966536</v>
      </c>
      <c r="J36" s="46">
        <f t="shared" ref="J36:J38" si="18">SUM(V36:W36)</f>
        <v>136.958</v>
      </c>
      <c r="K36" s="46">
        <f>J36*AB36</f>
        <v>102.41764815853431</v>
      </c>
      <c r="L36" s="46">
        <f t="shared" ref="L36:L38" si="19">SUM(X36:Y36)</f>
        <v>136.4</v>
      </c>
      <c r="M36" s="46">
        <f>L36*AB36</f>
        <v>102.00037390166386</v>
      </c>
      <c r="N36" s="46">
        <f t="shared" ref="N36:N38" si="20">SUM(Z36:AA36)</f>
        <v>137.471</v>
      </c>
      <c r="O36" s="46">
        <f>N36*AB36</f>
        <v>102.80127126565714</v>
      </c>
      <c r="P36" s="39"/>
      <c r="Q36" s="39"/>
      <c r="R36" s="43">
        <v>60</v>
      </c>
      <c r="S36" s="44">
        <v>74.867999999999995</v>
      </c>
      <c r="T36" s="43">
        <v>60</v>
      </c>
      <c r="U36" s="68">
        <v>76.698999999999998</v>
      </c>
      <c r="V36" s="43">
        <v>60</v>
      </c>
      <c r="W36" s="68">
        <v>76.957999999999998</v>
      </c>
      <c r="X36" s="71">
        <v>60</v>
      </c>
      <c r="Y36" s="68">
        <v>76.400000000000006</v>
      </c>
      <c r="Z36" s="71">
        <v>60</v>
      </c>
      <c r="AA36" s="68">
        <v>77.471000000000004</v>
      </c>
      <c r="AB36" s="39">
        <f>F6/D6</f>
        <v>0.7478033277248084</v>
      </c>
      <c r="AD36" s="2"/>
      <c r="AE36" s="2"/>
      <c r="AF36" s="2"/>
      <c r="AG36" s="2"/>
      <c r="AH36" s="2"/>
      <c r="AI36" s="2"/>
      <c r="AJ36" s="2"/>
      <c r="AK36" s="2"/>
    </row>
    <row r="37" spans="2:37" ht="13.9" x14ac:dyDescent="0.35">
      <c r="B37" s="40">
        <v>21</v>
      </c>
      <c r="C37" s="41" t="s">
        <v>122</v>
      </c>
      <c r="D37" s="41">
        <v>15</v>
      </c>
      <c r="E37" s="42">
        <f t="shared" si="15"/>
        <v>102.59899046550758</v>
      </c>
      <c r="F37" s="42">
        <f t="shared" si="16"/>
        <v>136.542</v>
      </c>
      <c r="G37" s="42">
        <f>F37*AB37</f>
        <v>102.10656197420079</v>
      </c>
      <c r="H37" s="42">
        <f t="shared" si="17"/>
        <v>137.191</v>
      </c>
      <c r="I37" s="42">
        <f>H37*AB37</f>
        <v>102.59188633389419</v>
      </c>
      <c r="J37" s="42">
        <f t="shared" si="18"/>
        <v>138.25</v>
      </c>
      <c r="K37" s="42">
        <f>J37*AB37</f>
        <v>103.38381005795476</v>
      </c>
      <c r="L37" s="42">
        <f t="shared" si="19"/>
        <v>137.845</v>
      </c>
      <c r="M37" s="42">
        <f>L37*AB37</f>
        <v>103.08094971022621</v>
      </c>
      <c r="N37" s="42">
        <f t="shared" si="20"/>
        <v>138.15</v>
      </c>
      <c r="O37" s="69">
        <f>N37*AB37</f>
        <v>103.30902972518228</v>
      </c>
      <c r="P37" s="39"/>
      <c r="Q37" s="39"/>
      <c r="R37" s="43">
        <v>60</v>
      </c>
      <c r="S37" s="44">
        <v>76.542000000000002</v>
      </c>
      <c r="T37" s="43">
        <v>60</v>
      </c>
      <c r="U37" s="44">
        <v>77.191000000000003</v>
      </c>
      <c r="V37" s="43">
        <v>60</v>
      </c>
      <c r="W37" s="68">
        <v>78.25</v>
      </c>
      <c r="X37" s="71">
        <v>60</v>
      </c>
      <c r="Y37" s="68">
        <v>77.844999999999999</v>
      </c>
      <c r="Z37" s="71">
        <v>60</v>
      </c>
      <c r="AA37" s="68">
        <v>78.150000000000006</v>
      </c>
      <c r="AB37" s="39">
        <f>F6/D6</f>
        <v>0.7478033277248084</v>
      </c>
      <c r="AD37" s="2"/>
      <c r="AE37" s="2"/>
      <c r="AF37" s="2"/>
      <c r="AG37" s="2"/>
      <c r="AH37" s="2"/>
      <c r="AI37" s="2"/>
      <c r="AJ37" s="2"/>
      <c r="AK37" s="2"/>
    </row>
    <row r="38" spans="2:37" ht="13.9" x14ac:dyDescent="0.35">
      <c r="B38" s="47">
        <v>11</v>
      </c>
      <c r="C38" s="48" t="s">
        <v>87</v>
      </c>
      <c r="D38" s="48">
        <v>13</v>
      </c>
      <c r="E38" s="49">
        <f t="shared" si="15"/>
        <v>101.71704991587214</v>
      </c>
      <c r="F38" s="49">
        <f t="shared" si="16"/>
        <v>135.45600000000002</v>
      </c>
      <c r="G38" s="49">
        <f>F38*AB38</f>
        <v>101.29444756029166</v>
      </c>
      <c r="H38" s="49">
        <f t="shared" si="17"/>
        <v>136.107</v>
      </c>
      <c r="I38" s="49">
        <f>H38*AB38</f>
        <v>101.78126752664049</v>
      </c>
      <c r="J38" s="49">
        <f t="shared" si="18"/>
        <v>136.98599999999999</v>
      </c>
      <c r="K38" s="49">
        <f>J38*AB38</f>
        <v>102.43858665171059</v>
      </c>
      <c r="L38" s="49">
        <f t="shared" si="19"/>
        <v>135.73099999999999</v>
      </c>
      <c r="M38" s="49">
        <f>L38*AB38</f>
        <v>101.50009347541597</v>
      </c>
      <c r="N38" s="49">
        <f t="shared" si="20"/>
        <v>137.52100000000002</v>
      </c>
      <c r="O38" s="49">
        <f>N38*AB38</f>
        <v>102.83866143204338</v>
      </c>
      <c r="P38" s="39"/>
      <c r="Q38" s="39"/>
      <c r="R38" s="43">
        <v>60</v>
      </c>
      <c r="S38" s="44">
        <v>75.456000000000003</v>
      </c>
      <c r="T38" s="43">
        <v>60</v>
      </c>
      <c r="U38" s="44">
        <v>76.106999999999999</v>
      </c>
      <c r="V38" s="43">
        <v>60</v>
      </c>
      <c r="W38" s="68">
        <v>76.986000000000004</v>
      </c>
      <c r="X38" s="71">
        <v>60</v>
      </c>
      <c r="Y38" s="68">
        <v>75.730999999999995</v>
      </c>
      <c r="Z38" s="71">
        <v>60</v>
      </c>
      <c r="AA38" s="68">
        <v>77.521000000000001</v>
      </c>
      <c r="AB38" s="39">
        <f>F6/D6</f>
        <v>0.7478033277248084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 x14ac:dyDescent="0.4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4.25" thickBot="1" x14ac:dyDescent="0.4">
      <c r="B40" s="106" t="s">
        <v>65</v>
      </c>
      <c r="C40" s="107"/>
      <c r="D40" s="108" t="s">
        <v>67</v>
      </c>
      <c r="E40" s="109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4.25" thickBot="1" x14ac:dyDescent="0.4">
      <c r="B41" s="106" t="s">
        <v>66</v>
      </c>
      <c r="C41" s="107"/>
      <c r="D41" s="108" t="s">
        <v>94</v>
      </c>
      <c r="E41" s="109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4.25" thickBot="1" x14ac:dyDescent="0.4">
      <c r="B42" s="106" t="s">
        <v>63</v>
      </c>
      <c r="C42" s="107"/>
      <c r="D42" s="110">
        <f>AVERAGE(E46,E49)</f>
        <v>100.88493176294634</v>
      </c>
      <c r="E42" s="111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4.25" thickBot="1" x14ac:dyDescent="0.4">
      <c r="B43" s="106" t="s">
        <v>64</v>
      </c>
      <c r="C43" s="107"/>
      <c r="D43" s="108" t="s">
        <v>113</v>
      </c>
      <c r="E43" s="109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 x14ac:dyDescent="0.35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4.65" x14ac:dyDescent="0.35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3.9" x14ac:dyDescent="0.35">
      <c r="B46" s="40">
        <v>1</v>
      </c>
      <c r="C46" s="41" t="s">
        <v>123</v>
      </c>
      <c r="D46" s="57">
        <v>6</v>
      </c>
      <c r="E46" s="42">
        <f>G46*0.5+I46*0.125+K46*0.125+M46*0.125+O46*0.125</f>
        <v>100.89624228827817</v>
      </c>
      <c r="F46" s="42">
        <f>SUM(R46:S46)</f>
        <v>134.203</v>
      </c>
      <c r="G46" s="42">
        <f>F46*AB46</f>
        <v>100.35744999065247</v>
      </c>
      <c r="H46" s="42">
        <f>SUM(T46:U46)</f>
        <v>135.72800000000001</v>
      </c>
      <c r="I46" s="42">
        <f>H46*AB46</f>
        <v>101.4978500654328</v>
      </c>
      <c r="J46" s="42">
        <f>SUM(V46:W46)</f>
        <v>136.65199999999999</v>
      </c>
      <c r="K46" s="42">
        <f>J46*AB46</f>
        <v>102.1888203402505</v>
      </c>
      <c r="L46" s="42">
        <f>SUM(X46:Y46)</f>
        <v>134.857</v>
      </c>
      <c r="M46" s="42">
        <f>L46*AB46</f>
        <v>100.84651336698448</v>
      </c>
      <c r="N46" s="42">
        <f>SUM(Z46:AA46)</f>
        <v>135.339</v>
      </c>
      <c r="O46" s="42">
        <f>N46*AB46</f>
        <v>101.20695457094784</v>
      </c>
      <c r="P46" s="39"/>
      <c r="Q46" s="39"/>
      <c r="R46" s="43">
        <v>60</v>
      </c>
      <c r="S46" s="44">
        <v>74.203000000000003</v>
      </c>
      <c r="T46" s="43">
        <v>60</v>
      </c>
      <c r="U46" s="68">
        <v>75.727999999999994</v>
      </c>
      <c r="V46" s="43">
        <v>60</v>
      </c>
      <c r="W46" s="68">
        <v>76.652000000000001</v>
      </c>
      <c r="X46" s="71">
        <v>60</v>
      </c>
      <c r="Y46" s="68">
        <v>74.856999999999999</v>
      </c>
      <c r="Z46" s="71">
        <v>60</v>
      </c>
      <c r="AA46" s="68">
        <v>75.338999999999999</v>
      </c>
      <c r="AB46" s="39">
        <f>F6/D6</f>
        <v>0.7478033277248084</v>
      </c>
      <c r="AD46" s="2"/>
      <c r="AE46" s="2"/>
      <c r="AF46" s="2"/>
      <c r="AG46" s="2"/>
      <c r="AH46" s="2"/>
      <c r="AI46" s="2"/>
      <c r="AJ46" s="2"/>
      <c r="AK46" s="2"/>
    </row>
    <row r="47" spans="2:37" ht="13.9" x14ac:dyDescent="0.35">
      <c r="B47" s="45">
        <v>88</v>
      </c>
      <c r="C47" s="36" t="s">
        <v>88</v>
      </c>
      <c r="D47" s="58">
        <v>9</v>
      </c>
      <c r="E47" s="46">
        <f>G47*0.5+I47*0.125+K47*0.125+M47*0.125+O47*0.125</f>
        <v>101.11628341746122</v>
      </c>
      <c r="F47" s="46">
        <f t="shared" ref="F47:F49" si="21">SUM(R47:S47)</f>
        <v>134.63900000000001</v>
      </c>
      <c r="G47" s="46">
        <f>F47*AB47</f>
        <v>100.68349224154049</v>
      </c>
      <c r="H47" s="79">
        <f>SUM(T47:U47)</f>
        <v>135.059</v>
      </c>
      <c r="I47" s="79">
        <f>H47*AB47</f>
        <v>100.99756963918489</v>
      </c>
      <c r="J47" s="79">
        <f>SUM(V47:W47)</f>
        <v>135.81799999999998</v>
      </c>
      <c r="K47" s="79">
        <f>J47*AB47</f>
        <v>101.56515236492801</v>
      </c>
      <c r="L47" s="46">
        <f t="shared" ref="L47:L49" si="22">SUM(X47:Y47)</f>
        <v>136.13</v>
      </c>
      <c r="M47" s="46">
        <f>L47*AB47</f>
        <v>101.79846700317816</v>
      </c>
      <c r="N47" s="46">
        <f t="shared" ref="N47:N49" si="23">SUM(Z47:AA47)</f>
        <v>136.179</v>
      </c>
      <c r="O47" s="46">
        <f>N47*AB47</f>
        <v>101.83510936623668</v>
      </c>
      <c r="P47" s="39"/>
      <c r="Q47" s="39"/>
      <c r="R47" s="43">
        <v>60</v>
      </c>
      <c r="S47" s="44">
        <v>74.638999999999996</v>
      </c>
      <c r="T47" s="43">
        <v>60</v>
      </c>
      <c r="U47" s="68">
        <v>75.058999999999997</v>
      </c>
      <c r="V47" s="43">
        <v>60</v>
      </c>
      <c r="W47" s="68">
        <v>75.817999999999998</v>
      </c>
      <c r="X47" s="71">
        <v>60</v>
      </c>
      <c r="Y47" s="68">
        <v>76.13</v>
      </c>
      <c r="Z47" s="71">
        <v>60</v>
      </c>
      <c r="AA47" s="68">
        <v>76.179000000000002</v>
      </c>
      <c r="AB47" s="39">
        <f>F6/D6</f>
        <v>0.7478033277248084</v>
      </c>
      <c r="AD47" s="2"/>
      <c r="AE47" s="2"/>
      <c r="AF47" s="2"/>
      <c r="AG47" s="2"/>
      <c r="AH47" s="2"/>
      <c r="AI47" s="2"/>
      <c r="AJ47" s="2"/>
      <c r="AK47" s="2"/>
    </row>
    <row r="48" spans="2:37" ht="13.9" x14ac:dyDescent="0.35">
      <c r="B48" s="40">
        <v>66</v>
      </c>
      <c r="C48" s="41" t="s">
        <v>33</v>
      </c>
      <c r="D48" s="57">
        <v>10</v>
      </c>
      <c r="E48" s="42">
        <f t="shared" ref="E48:E49" si="24">G48*0.5+I48*0.125+K48*0.125+M48*0.125+O48*0.125</f>
        <v>101.15890820714154</v>
      </c>
      <c r="F48" s="42">
        <f t="shared" si="21"/>
        <v>134.83100000000002</v>
      </c>
      <c r="G48" s="42">
        <f>F48*AB48</f>
        <v>100.82707048046366</v>
      </c>
      <c r="H48" s="42">
        <f>SUM(T48:U48)</f>
        <v>135.499</v>
      </c>
      <c r="I48" s="42">
        <f>H48*AB48</f>
        <v>101.3266031033838</v>
      </c>
      <c r="J48" s="42">
        <f>SUM(V48:W48)</f>
        <v>135.98099999999999</v>
      </c>
      <c r="K48" s="42">
        <f>J48*AB48</f>
        <v>101.68704430734716</v>
      </c>
      <c r="L48" s="42">
        <f t="shared" si="22"/>
        <v>135.631</v>
      </c>
      <c r="M48" s="42">
        <f>L48*AB48</f>
        <v>101.42531314264349</v>
      </c>
      <c r="N48" s="42">
        <f t="shared" si="23"/>
        <v>135.76300000000001</v>
      </c>
      <c r="O48" s="42">
        <f>N48*AB48</f>
        <v>101.52402318190316</v>
      </c>
      <c r="P48" s="39"/>
      <c r="Q48" s="39"/>
      <c r="R48" s="43">
        <v>60</v>
      </c>
      <c r="S48" s="44">
        <v>74.831000000000003</v>
      </c>
      <c r="T48" s="43">
        <v>60</v>
      </c>
      <c r="U48" s="68">
        <v>75.498999999999995</v>
      </c>
      <c r="V48" s="43">
        <v>60</v>
      </c>
      <c r="W48" s="68">
        <v>75.980999999999995</v>
      </c>
      <c r="X48" s="71">
        <v>60</v>
      </c>
      <c r="Y48" s="68">
        <v>75.631</v>
      </c>
      <c r="Z48" s="71">
        <v>60</v>
      </c>
      <c r="AA48" s="68">
        <v>75.763000000000005</v>
      </c>
      <c r="AB48" s="39">
        <f>F6/D6</f>
        <v>0.7478033277248084</v>
      </c>
      <c r="AD48" s="2"/>
      <c r="AE48" s="2"/>
      <c r="AF48" s="2"/>
      <c r="AG48" s="2"/>
      <c r="AH48" s="2"/>
      <c r="AI48" s="2"/>
      <c r="AJ48" s="2"/>
      <c r="AK48" s="2"/>
    </row>
    <row r="49" spans="1:37" ht="13.9" x14ac:dyDescent="0.35">
      <c r="B49" s="47">
        <v>33</v>
      </c>
      <c r="C49" s="48" t="s">
        <v>89</v>
      </c>
      <c r="D49" s="59">
        <v>7</v>
      </c>
      <c r="E49" s="49">
        <f t="shared" si="24"/>
        <v>100.87362123761451</v>
      </c>
      <c r="F49" s="49">
        <f t="shared" si="21"/>
        <v>133.93</v>
      </c>
      <c r="G49" s="49">
        <f>F49*AB49</f>
        <v>100.1532996821836</v>
      </c>
      <c r="H49" s="49">
        <f>SUM(T49:U49)</f>
        <v>135.26900000000001</v>
      </c>
      <c r="I49" s="49">
        <f>H49*AB49</f>
        <v>101.15460833800711</v>
      </c>
      <c r="J49" s="49">
        <f>SUM(V49:W49)</f>
        <v>135.69</v>
      </c>
      <c r="K49" s="49">
        <f>J49*AB49</f>
        <v>101.46943353897925</v>
      </c>
      <c r="L49" s="49">
        <f t="shared" si="22"/>
        <v>136.05599999999998</v>
      </c>
      <c r="M49" s="49">
        <f>L49*AB49</f>
        <v>101.74312955692652</v>
      </c>
      <c r="N49" s="49">
        <f t="shared" si="23"/>
        <v>136.411</v>
      </c>
      <c r="O49" s="49">
        <f>N49*AB49</f>
        <v>102.00859973826884</v>
      </c>
      <c r="P49" s="39"/>
      <c r="Q49" s="39"/>
      <c r="R49" s="43">
        <v>60</v>
      </c>
      <c r="S49" s="44">
        <v>73.930000000000007</v>
      </c>
      <c r="T49" s="43">
        <v>60</v>
      </c>
      <c r="U49" s="68">
        <v>75.269000000000005</v>
      </c>
      <c r="V49" s="43">
        <v>60</v>
      </c>
      <c r="W49" s="68">
        <v>75.69</v>
      </c>
      <c r="X49" s="71">
        <v>60</v>
      </c>
      <c r="Y49" s="68">
        <v>76.055999999999997</v>
      </c>
      <c r="Z49" s="71">
        <v>60</v>
      </c>
      <c r="AA49" s="68">
        <v>76.411000000000001</v>
      </c>
      <c r="AB49" s="39">
        <f>F6/D6</f>
        <v>0.7478033277248084</v>
      </c>
      <c r="AD49" s="2"/>
      <c r="AE49" s="2"/>
      <c r="AF49" s="2"/>
      <c r="AG49" s="2"/>
      <c r="AH49" s="2"/>
      <c r="AI49" s="2"/>
      <c r="AJ49" s="2"/>
      <c r="AK49" s="2"/>
    </row>
    <row r="50" spans="1:37" ht="13.9" thickBot="1" x14ac:dyDescent="0.4"/>
    <row r="51" spans="1:37" ht="14.25" thickBot="1" x14ac:dyDescent="0.4">
      <c r="B51" s="106" t="s">
        <v>65</v>
      </c>
      <c r="C51" s="107"/>
      <c r="D51" s="108" t="s">
        <v>90</v>
      </c>
      <c r="E51" s="109"/>
    </row>
    <row r="52" spans="1:37" ht="14.25" thickBot="1" x14ac:dyDescent="0.4">
      <c r="B52" s="106" t="s">
        <v>66</v>
      </c>
      <c r="C52" s="107"/>
      <c r="D52" s="108" t="s">
        <v>91</v>
      </c>
      <c r="E52" s="109"/>
    </row>
    <row r="53" spans="1:37" ht="14.25" thickBot="1" x14ac:dyDescent="0.4">
      <c r="B53" s="106" t="s">
        <v>63</v>
      </c>
      <c r="C53" s="107"/>
      <c r="D53" s="110">
        <f>AVERAGE(E57:E58)</f>
        <v>102.19223219293328</v>
      </c>
      <c r="E53" s="111"/>
    </row>
    <row r="54" spans="1:37" ht="14.25" thickBot="1" x14ac:dyDescent="0.4">
      <c r="B54" s="106" t="s">
        <v>64</v>
      </c>
      <c r="C54" s="107"/>
      <c r="D54" s="108" t="s">
        <v>113</v>
      </c>
      <c r="E54" s="109"/>
    </row>
    <row r="55" spans="1:37" ht="6" customHeight="1" x14ac:dyDescent="0.35"/>
    <row r="56" spans="1:37" ht="14.65" x14ac:dyDescent="0.35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3.9" x14ac:dyDescent="0.35">
      <c r="B57" s="40">
        <v>26</v>
      </c>
      <c r="C57" s="41" t="s">
        <v>124</v>
      </c>
      <c r="D57" s="57">
        <v>14</v>
      </c>
      <c r="E57" s="42">
        <f>G57*0.5+I57*0.125+K57*0.125+M57*0.125+O57*0.125</f>
        <v>101.82305103757713</v>
      </c>
      <c r="F57" s="42">
        <f>SUM(R57:S57)</f>
        <v>135.16300000000001</v>
      </c>
      <c r="G57" s="42">
        <f>F57*AB57</f>
        <v>101.07534118526829</v>
      </c>
      <c r="H57" s="42">
        <f>SUM(T57:U57)</f>
        <v>136.572</v>
      </c>
      <c r="I57" s="42">
        <f>H57*AB57</f>
        <v>102.12899607403253</v>
      </c>
      <c r="J57" s="42">
        <f>SUM(V57:W57)</f>
        <v>137.21800000000002</v>
      </c>
      <c r="K57" s="42">
        <f>J57*AB57</f>
        <v>102.61207702374277</v>
      </c>
      <c r="L57" s="42">
        <f>SUM(X57:Y57)</f>
        <v>137.411</v>
      </c>
      <c r="M57" s="42">
        <f>L57*AB57</f>
        <v>102.75640306599365</v>
      </c>
      <c r="N57" s="42">
        <f>SUM(Z57:AA57)</f>
        <v>137.44999999999999</v>
      </c>
      <c r="O57" s="42">
        <f>N57*AB57</f>
        <v>102.7855673957749</v>
      </c>
      <c r="R57" s="43">
        <v>60</v>
      </c>
      <c r="S57" s="44">
        <v>75.162999999999997</v>
      </c>
      <c r="T57" s="43">
        <v>60</v>
      </c>
      <c r="U57" s="68">
        <v>76.572000000000003</v>
      </c>
      <c r="V57" s="43">
        <v>60</v>
      </c>
      <c r="W57" s="68">
        <v>77.218000000000004</v>
      </c>
      <c r="X57" s="71">
        <v>60</v>
      </c>
      <c r="Y57" s="68">
        <v>77.411000000000001</v>
      </c>
      <c r="Z57" s="71">
        <v>60</v>
      </c>
      <c r="AA57" s="68">
        <v>77.45</v>
      </c>
      <c r="AB57" s="39">
        <f>F6/D6</f>
        <v>0.7478033277248084</v>
      </c>
    </row>
    <row r="58" spans="1:37" ht="13.9" x14ac:dyDescent="0.35">
      <c r="B58" s="45">
        <v>44</v>
      </c>
      <c r="C58" s="36" t="s">
        <v>125</v>
      </c>
      <c r="D58" s="58">
        <v>16</v>
      </c>
      <c r="E58" s="46">
        <f>G58*0.5+I58*0.125+K58*0.125+M58*0.125+O58*0.125</f>
        <v>102.56141334828942</v>
      </c>
      <c r="F58" s="46">
        <f>SUM(R58:S58)</f>
        <v>134.959</v>
      </c>
      <c r="G58" s="46">
        <f>F58*AB58</f>
        <v>100.92278930641243</v>
      </c>
      <c r="H58" s="79">
        <f>SUM(T58:U58)</f>
        <v>136.572</v>
      </c>
      <c r="I58" s="79">
        <f>H58*AB58</f>
        <v>102.12899607403253</v>
      </c>
      <c r="J58" s="79">
        <f>SUM(V58:W58)</f>
        <v>137.21800000000002</v>
      </c>
      <c r="K58" s="79">
        <f>J58*AB58</f>
        <v>102.61207702374277</v>
      </c>
      <c r="L58" s="46">
        <f>SUM(X58:Y58)</f>
        <v>141.78800000000001</v>
      </c>
      <c r="M58" s="46">
        <f>L58*AB58</f>
        <v>106.02953823144514</v>
      </c>
      <c r="N58" s="79">
        <f>SUM(Z58:AA58)</f>
        <v>141.78800000000001</v>
      </c>
      <c r="O58" s="79">
        <f>N58*AB58</f>
        <v>106.02953823144514</v>
      </c>
      <c r="R58" s="43">
        <v>60</v>
      </c>
      <c r="S58" s="44">
        <v>74.959000000000003</v>
      </c>
      <c r="T58" s="43">
        <v>60</v>
      </c>
      <c r="U58" s="91">
        <v>76.572000000000003</v>
      </c>
      <c r="V58" s="43">
        <v>60</v>
      </c>
      <c r="W58" s="91">
        <v>77.218000000000004</v>
      </c>
      <c r="X58" s="71">
        <v>60</v>
      </c>
      <c r="Y58" s="68">
        <v>81.787999999999997</v>
      </c>
      <c r="Z58" s="71">
        <v>60</v>
      </c>
      <c r="AA58" s="91">
        <v>81.787999999999997</v>
      </c>
      <c r="AB58" s="39">
        <f>F6/D6</f>
        <v>0.7478033277248084</v>
      </c>
    </row>
    <row r="64" spans="1:37" s="1" customFormat="1" x14ac:dyDescent="0.35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 x14ac:dyDescent="0.35">
      <c r="B65" s="2"/>
      <c r="E65" s="2"/>
      <c r="F65" s="2"/>
      <c r="G65" s="2"/>
      <c r="H65" s="2"/>
      <c r="I65" s="2"/>
      <c r="J65" s="2"/>
    </row>
    <row r="66" spans="2:10" s="1" customFormat="1" x14ac:dyDescent="0.35">
      <c r="B66" s="2"/>
      <c r="E66" s="2"/>
      <c r="F66" s="2"/>
      <c r="G66" s="2"/>
      <c r="H66" s="2"/>
      <c r="I66" s="2"/>
      <c r="J66" s="2"/>
    </row>
    <row r="67" spans="2:10" s="1" customFormat="1" x14ac:dyDescent="0.35">
      <c r="B67" s="2"/>
      <c r="E67" s="2"/>
      <c r="F67" s="2"/>
      <c r="G67" s="2"/>
      <c r="H67" s="2"/>
      <c r="I67" s="2"/>
      <c r="J67" s="2"/>
    </row>
    <row r="68" spans="2:10" s="1" customFormat="1" x14ac:dyDescent="0.35">
      <c r="B68" s="2"/>
      <c r="E68" s="2"/>
      <c r="F68" s="2"/>
      <c r="G68" s="2"/>
      <c r="H68" s="2"/>
      <c r="I68" s="2"/>
      <c r="J68" s="2"/>
    </row>
    <row r="69" spans="2:10" s="1" customFormat="1" x14ac:dyDescent="0.35">
      <c r="B69" s="2"/>
      <c r="E69" s="2"/>
      <c r="F69" s="2"/>
      <c r="G69" s="2"/>
      <c r="H69" s="2"/>
      <c r="I69" s="2"/>
      <c r="J69" s="2"/>
    </row>
    <row r="70" spans="2:10" s="1" customFormat="1" ht="15" x14ac:dyDescent="0.35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 x14ac:dyDescent="0.35">
      <c r="B71" s="2"/>
      <c r="E71" s="2"/>
      <c r="F71" s="2"/>
      <c r="G71" s="2"/>
      <c r="H71" s="2"/>
      <c r="I71" s="2"/>
      <c r="J71" s="2"/>
    </row>
    <row r="72" spans="2:10" s="1" customFormat="1" x14ac:dyDescent="0.35">
      <c r="B72" s="2"/>
      <c r="E72" s="2"/>
      <c r="F72" s="2"/>
      <c r="G72" s="2"/>
      <c r="H72" s="2"/>
      <c r="I72" s="2"/>
      <c r="J72" s="2"/>
    </row>
    <row r="73" spans="2:10" s="1" customFormat="1" x14ac:dyDescent="0.35">
      <c r="B73" s="2"/>
      <c r="E73" s="2"/>
      <c r="F73" s="2"/>
      <c r="G73" s="2"/>
      <c r="H73" s="2"/>
      <c r="I73" s="2"/>
      <c r="J73" s="2"/>
    </row>
    <row r="74" spans="2:10" s="1" customFormat="1" x14ac:dyDescent="0.35">
      <c r="B74" s="2"/>
      <c r="E74" s="2"/>
      <c r="F74" s="2"/>
      <c r="G74" s="2"/>
      <c r="H74" s="2"/>
      <c r="I74" s="2"/>
      <c r="J74" s="2"/>
    </row>
    <row r="75" spans="2:10" s="1" customFormat="1" x14ac:dyDescent="0.35">
      <c r="B75" s="2"/>
      <c r="E75" s="2"/>
      <c r="F75" s="2"/>
      <c r="G75" s="2"/>
      <c r="H75" s="2"/>
      <c r="I75" s="2"/>
      <c r="J75" s="2"/>
    </row>
    <row r="76" spans="2:10" s="1" customFormat="1" x14ac:dyDescent="0.35">
      <c r="B76" s="2"/>
      <c r="E76" s="2"/>
      <c r="F76" s="2"/>
      <c r="G76" s="2"/>
      <c r="H76" s="2"/>
      <c r="I76" s="2"/>
      <c r="J76" s="2"/>
    </row>
    <row r="77" spans="2:10" s="1" customFormat="1" x14ac:dyDescent="0.35">
      <c r="B77" s="2"/>
      <c r="E77" s="2"/>
      <c r="F77" s="2"/>
      <c r="G77" s="2"/>
      <c r="H77" s="2"/>
      <c r="I77" s="2"/>
      <c r="J77" s="2"/>
    </row>
    <row r="78" spans="2:10" s="1" customFormat="1" x14ac:dyDescent="0.35">
      <c r="B78" s="2"/>
      <c r="E78" s="2"/>
      <c r="F78" s="2"/>
      <c r="G78" s="2"/>
      <c r="H78" s="2"/>
      <c r="I78" s="2"/>
      <c r="J78" s="2"/>
    </row>
    <row r="79" spans="2:10" s="1" customFormat="1" x14ac:dyDescent="0.35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B569-E28E-6947-B329-9B169E3AD506}">
  <sheetPr>
    <pageSetUpPr fitToPage="1"/>
  </sheetPr>
  <dimension ref="A2:AK58"/>
  <sheetViews>
    <sheetView topLeftCell="A2" zoomScale="84" zoomScaleNormal="90" zoomScaleSheetLayoutView="100" workbookViewId="0">
      <selection activeCell="D43" sqref="D43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0" t="s">
        <v>134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AK2" s="2"/>
    </row>
    <row r="3" spans="2:37" ht="17" customHeight="1" x14ac:dyDescent="0.35">
      <c r="B3" s="101" t="s">
        <v>135</v>
      </c>
      <c r="C3" s="101"/>
      <c r="D3" s="101"/>
      <c r="E3" s="101"/>
      <c r="F3" s="101"/>
      <c r="G3" s="101"/>
      <c r="H3" s="101"/>
      <c r="I3" s="101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2" t="s">
        <v>70</v>
      </c>
      <c r="C5" s="102"/>
      <c r="D5" s="102" t="s">
        <v>71</v>
      </c>
      <c r="E5" s="102"/>
      <c r="F5" s="93" t="s">
        <v>47</v>
      </c>
      <c r="G5" s="93" t="s">
        <v>72</v>
      </c>
      <c r="H5" s="93" t="s">
        <v>73</v>
      </c>
    </row>
    <row r="6" spans="2:37" ht="15.75" x14ac:dyDescent="0.35">
      <c r="B6" s="103" t="s">
        <v>115</v>
      </c>
      <c r="C6" s="104"/>
      <c r="D6" s="105">
        <v>103.773</v>
      </c>
      <c r="E6" s="105"/>
      <c r="F6" s="62">
        <v>100</v>
      </c>
      <c r="G6" s="63">
        <f>AVERAGE(E25,E15,E24,E16,E37,E14,E36)</f>
        <v>100.64481402401671</v>
      </c>
      <c r="H6" s="67" t="s">
        <v>143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6" t="s">
        <v>65</v>
      </c>
      <c r="C8" s="107"/>
      <c r="D8" s="108" t="s">
        <v>136</v>
      </c>
      <c r="E8" s="109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6" t="s">
        <v>66</v>
      </c>
      <c r="C9" s="107"/>
      <c r="D9" s="108" t="s">
        <v>137</v>
      </c>
      <c r="E9" s="109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6" t="s">
        <v>63</v>
      </c>
      <c r="C10" s="107"/>
      <c r="D10" s="110">
        <f>AVERAGE(E15,E16)</f>
        <v>100.5357246104478</v>
      </c>
      <c r="E10" s="11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6" t="s">
        <v>64</v>
      </c>
      <c r="C11" s="107"/>
      <c r="D11" s="108" t="s">
        <v>113</v>
      </c>
      <c r="E11" s="109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6</v>
      </c>
      <c r="E14" s="42">
        <f>G14*0.5+I14*0.125+K14*0.125+M14*0.125+O14*0.125</f>
        <v>100.80283407051931</v>
      </c>
      <c r="F14" s="42">
        <f>SUM(R14:S14)</f>
        <v>103.78700000000001</v>
      </c>
      <c r="G14" s="42">
        <f>F14*AB14</f>
        <v>100.01349098513101</v>
      </c>
      <c r="H14" s="88">
        <f>SUM(T14:U14)</f>
        <v>105.768</v>
      </c>
      <c r="I14" s="88">
        <f>H14*AB14</f>
        <v>101.92246538116852</v>
      </c>
      <c r="J14" s="88">
        <f>SUM(V14:W14)</f>
        <v>105.83199999999999</v>
      </c>
      <c r="K14" s="88">
        <f>J14*AB14</f>
        <v>101.98413845605312</v>
      </c>
      <c r="L14" s="95">
        <f>SUM(X14:Y14)</f>
        <v>104.95099999999999</v>
      </c>
      <c r="M14" s="95">
        <f>L14*AB14</f>
        <v>101.13517003459474</v>
      </c>
      <c r="N14" s="95">
        <f>SUM(Z14:AA14)</f>
        <v>105.15</v>
      </c>
      <c r="O14" s="95">
        <f>N14*AB14</f>
        <v>101.32693475181406</v>
      </c>
      <c r="P14" s="39"/>
      <c r="Q14" s="39"/>
      <c r="R14" s="43">
        <v>60</v>
      </c>
      <c r="S14" s="44">
        <v>43.786999999999999</v>
      </c>
      <c r="T14" s="43">
        <v>60</v>
      </c>
      <c r="U14" s="68">
        <v>45.768000000000001</v>
      </c>
      <c r="V14" s="43">
        <v>60</v>
      </c>
      <c r="W14" s="68">
        <v>45.832000000000001</v>
      </c>
      <c r="X14" s="71">
        <v>60</v>
      </c>
      <c r="Y14" s="98">
        <v>44.951000000000001</v>
      </c>
      <c r="Z14" s="71">
        <v>60</v>
      </c>
      <c r="AA14" s="98">
        <v>45.15</v>
      </c>
      <c r="AB14" s="39">
        <f>F6/D6</f>
        <v>0.96364179507193592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2</v>
      </c>
      <c r="E15" s="46">
        <f t="shared" ref="E15:E16" si="0">G15*0.5+I15*0.125+K15*0.125+M15*0.125+O15*0.125</f>
        <v>100.44219112871363</v>
      </c>
      <c r="F15" s="46">
        <f t="shared" ref="F15:F16" si="1">SUM(R15:S15)</f>
        <v>103.908</v>
      </c>
      <c r="G15" s="46">
        <f>F15*AB15</f>
        <v>100.13009164233472</v>
      </c>
      <c r="H15" s="89">
        <f t="shared" ref="H15:H16" si="2">SUM(T15:U15)</f>
        <v>103.982</v>
      </c>
      <c r="I15" s="89">
        <f t="shared" ref="I15:I16" si="3">H15*AB15</f>
        <v>100.20140113517004</v>
      </c>
      <c r="J15" s="89">
        <f>SUM(V15:W15)</f>
        <v>104.682</v>
      </c>
      <c r="K15" s="89">
        <f t="shared" ref="K15:K16" si="4">J15*AB15</f>
        <v>100.87595039172039</v>
      </c>
      <c r="L15" s="89">
        <f t="shared" ref="L15:L16" si="5">SUM(X15:Y15)</f>
        <v>104.54900000000001</v>
      </c>
      <c r="M15" s="89">
        <f t="shared" ref="M15:M16" si="6">L15*AB15</f>
        <v>100.74778603297584</v>
      </c>
      <c r="N15" s="89">
        <f t="shared" ref="N15:N16" si="7">SUM(Z15:AA15)</f>
        <v>105.00999999999999</v>
      </c>
      <c r="O15" s="89">
        <f t="shared" ref="O15:O16" si="8">N15*AB15</f>
        <v>101.19202490050398</v>
      </c>
      <c r="P15" s="39"/>
      <c r="Q15" s="39"/>
      <c r="R15" s="43">
        <v>60</v>
      </c>
      <c r="S15" s="44">
        <v>43.908000000000001</v>
      </c>
      <c r="T15" s="43">
        <v>60</v>
      </c>
      <c r="U15" s="76">
        <v>43.981999999999999</v>
      </c>
      <c r="V15" s="43">
        <v>60</v>
      </c>
      <c r="W15" s="68">
        <v>44.682000000000002</v>
      </c>
      <c r="X15" s="71">
        <v>60</v>
      </c>
      <c r="Y15" s="98">
        <v>44.548999999999999</v>
      </c>
      <c r="Z15" s="71">
        <v>60</v>
      </c>
      <c r="AA15" s="98">
        <v>45.01</v>
      </c>
      <c r="AB15" s="39">
        <f>F6/D6</f>
        <v>0.96364179507193592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4</v>
      </c>
      <c r="E16" s="54">
        <f t="shared" si="0"/>
        <v>100.62925809218198</v>
      </c>
      <c r="F16" s="54">
        <f t="shared" si="1"/>
        <v>104.07</v>
      </c>
      <c r="G16" s="54">
        <f>F16*AB16</f>
        <v>100.28620161313637</v>
      </c>
      <c r="H16" s="90">
        <f t="shared" si="2"/>
        <v>104.598</v>
      </c>
      <c r="I16" s="90">
        <f t="shared" si="3"/>
        <v>100.79500448093435</v>
      </c>
      <c r="J16" s="90">
        <f>SUM(V16:W16)</f>
        <v>104.745</v>
      </c>
      <c r="K16" s="90">
        <f t="shared" si="4"/>
        <v>100.93665982480994</v>
      </c>
      <c r="L16" s="90">
        <f t="shared" si="5"/>
        <v>104.81700000000001</v>
      </c>
      <c r="M16" s="90">
        <f t="shared" si="6"/>
        <v>101.00604203405511</v>
      </c>
      <c r="N16" s="90">
        <f t="shared" si="7"/>
        <v>104.968</v>
      </c>
      <c r="O16" s="90">
        <f t="shared" si="8"/>
        <v>101.15155194511097</v>
      </c>
      <c r="P16" s="39"/>
      <c r="Q16" s="39"/>
      <c r="R16" s="43">
        <v>60</v>
      </c>
      <c r="S16" s="44">
        <v>44.07</v>
      </c>
      <c r="T16" s="43">
        <v>60</v>
      </c>
      <c r="U16" s="76">
        <v>44.597999999999999</v>
      </c>
      <c r="V16" s="43">
        <v>60</v>
      </c>
      <c r="W16" s="68">
        <v>44.744999999999997</v>
      </c>
      <c r="X16" s="71">
        <v>60</v>
      </c>
      <c r="Y16" s="98">
        <v>44.817</v>
      </c>
      <c r="Z16" s="71">
        <v>60</v>
      </c>
      <c r="AA16" s="98">
        <v>44.968000000000004</v>
      </c>
      <c r="AB16" s="39">
        <f>F6/D6</f>
        <v>0.96364179507193592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6" t="s">
        <v>65</v>
      </c>
      <c r="C18" s="107"/>
      <c r="D18" s="108" t="s">
        <v>68</v>
      </c>
      <c r="E18" s="109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6" t="s">
        <v>66</v>
      </c>
      <c r="C19" s="107"/>
      <c r="D19" s="108" t="s">
        <v>142</v>
      </c>
      <c r="E19" s="109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6" t="s">
        <v>63</v>
      </c>
      <c r="C20" s="107"/>
      <c r="D20" s="110">
        <f>AVERAGE(E25,E24)</f>
        <v>100.47495494974608</v>
      </c>
      <c r="E20" s="111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6" t="s">
        <v>64</v>
      </c>
      <c r="C21" s="107"/>
      <c r="D21" s="108" t="s">
        <v>113</v>
      </c>
      <c r="E21" s="109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3</v>
      </c>
      <c r="E24" s="42">
        <f t="shared" ref="E24:E25" si="9">G24*0.5+I24*0.125+K24*0.125+M24*0.125+O24*0.125</f>
        <v>100.60263748759311</v>
      </c>
      <c r="F24" s="42">
        <f t="shared" ref="F24:F25" si="10">SUM(R24:S24)</f>
        <v>104.041</v>
      </c>
      <c r="G24" s="42">
        <f>F24*AB24</f>
        <v>100.25825600107929</v>
      </c>
      <c r="H24" s="42">
        <f t="shared" ref="H24:H25" si="11">SUM(T24:U24)</f>
        <v>104.38</v>
      </c>
      <c r="I24" s="42">
        <f>H24*AB24</f>
        <v>100.58493056960867</v>
      </c>
      <c r="J24" s="42">
        <f t="shared" ref="J24:J25" si="12">SUM(V24:W24)</f>
        <v>104.398</v>
      </c>
      <c r="K24" s="42">
        <f>J24*AB24</f>
        <v>100.60227612191996</v>
      </c>
      <c r="L24" s="69">
        <f t="shared" ref="L24:L25" si="13">SUM(X24:Y24)</f>
        <v>104.97999999999999</v>
      </c>
      <c r="M24" s="69">
        <f>L24*AB24</f>
        <v>101.16311564665182</v>
      </c>
      <c r="N24" s="69">
        <f t="shared" ref="N24:N25" si="14">SUM(Z24:AA24)</f>
        <v>105.265</v>
      </c>
      <c r="O24" s="69">
        <f>N24*AB24</f>
        <v>101.43775355824734</v>
      </c>
      <c r="P24" s="39"/>
      <c r="Q24" s="39"/>
      <c r="R24" s="43">
        <v>60</v>
      </c>
      <c r="S24" s="44">
        <v>44.040999999999997</v>
      </c>
      <c r="T24" s="43">
        <v>60</v>
      </c>
      <c r="U24" s="68">
        <v>44.38</v>
      </c>
      <c r="V24" s="43">
        <v>60</v>
      </c>
      <c r="W24" s="68">
        <v>44.398000000000003</v>
      </c>
      <c r="X24" s="71">
        <v>60</v>
      </c>
      <c r="Y24" s="98">
        <v>44.98</v>
      </c>
      <c r="Z24" s="71">
        <v>60</v>
      </c>
      <c r="AA24" s="98">
        <v>45.265000000000001</v>
      </c>
      <c r="AB24" s="39">
        <f>F6/D6</f>
        <v>0.96364179507193592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1</v>
      </c>
      <c r="E25" s="49">
        <f t="shared" si="9"/>
        <v>100.34727241189904</v>
      </c>
      <c r="F25" s="49">
        <f t="shared" si="10"/>
        <v>103.773</v>
      </c>
      <c r="G25" s="49">
        <f>F25*AB25</f>
        <v>100</v>
      </c>
      <c r="H25" s="92">
        <f t="shared" si="11"/>
        <v>104.405</v>
      </c>
      <c r="I25" s="92">
        <f>H25*AB25</f>
        <v>100.60902161448547</v>
      </c>
      <c r="J25" s="92">
        <f t="shared" si="12"/>
        <v>104.441</v>
      </c>
      <c r="K25" s="92">
        <f>J25*AB25</f>
        <v>100.64371271910807</v>
      </c>
      <c r="L25" s="49">
        <f t="shared" si="13"/>
        <v>104.40100000000001</v>
      </c>
      <c r="M25" s="49">
        <f>L25*AB25</f>
        <v>100.60516704730519</v>
      </c>
      <c r="N25" s="49">
        <f t="shared" si="14"/>
        <v>104.72800000000001</v>
      </c>
      <c r="O25" s="49">
        <f>N25*AB25</f>
        <v>100.92027791429372</v>
      </c>
      <c r="P25" s="39"/>
      <c r="Q25" s="39"/>
      <c r="R25" s="43">
        <v>60</v>
      </c>
      <c r="S25" s="44">
        <v>43.773000000000003</v>
      </c>
      <c r="T25" s="43">
        <v>60</v>
      </c>
      <c r="U25" s="68">
        <v>44.405000000000001</v>
      </c>
      <c r="V25" s="43">
        <v>60</v>
      </c>
      <c r="W25" s="68">
        <v>44.441000000000003</v>
      </c>
      <c r="X25" s="71">
        <v>60</v>
      </c>
      <c r="Y25" s="98">
        <v>44.401000000000003</v>
      </c>
      <c r="Z25" s="71">
        <v>60</v>
      </c>
      <c r="AA25" s="98">
        <v>44.728000000000002</v>
      </c>
      <c r="AB25" s="39">
        <f>F6/D6</f>
        <v>0.96364179507193592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9</v>
      </c>
      <c r="E26" s="42">
        <f>G26*0.5+I26*0.125+K26*0.125+M26*0.125+O26*0.125</f>
        <v>101.26911624410974</v>
      </c>
      <c r="F26" s="42">
        <f>SUM(R26:S26)</f>
        <v>105.13499999999999</v>
      </c>
      <c r="G26" s="42">
        <f>F26*AB26</f>
        <v>101.31248012488797</v>
      </c>
      <c r="H26" s="42">
        <f>SUM(T26:U26)</f>
        <v>105.73699999999999</v>
      </c>
      <c r="I26" s="42">
        <f>H26*AB26</f>
        <v>101.89259248552128</v>
      </c>
      <c r="J26" s="42">
        <f>SUM(V26:W26)</f>
        <v>105.76400000000001</v>
      </c>
      <c r="K26" s="42">
        <f>J26*AB26</f>
        <v>101.91861081398824</v>
      </c>
      <c r="L26" s="65">
        <f>SUM(X26:Y26)</f>
        <v>104.40100000000001</v>
      </c>
      <c r="M26" s="65">
        <f>L26*AB26</f>
        <v>100.60516704730519</v>
      </c>
      <c r="N26" s="65">
        <f>SUM(Z26:AA26)</f>
        <v>104.27799999999999</v>
      </c>
      <c r="O26" s="65">
        <f>N26*AB26</f>
        <v>100.48663910651133</v>
      </c>
      <c r="P26" s="39"/>
      <c r="Q26" s="39"/>
      <c r="R26" s="43">
        <v>60</v>
      </c>
      <c r="S26" s="44">
        <v>45.134999999999998</v>
      </c>
      <c r="T26" s="43">
        <v>60</v>
      </c>
      <c r="U26" s="44">
        <v>45.737000000000002</v>
      </c>
      <c r="V26" s="43">
        <v>60</v>
      </c>
      <c r="W26" s="68">
        <v>45.764000000000003</v>
      </c>
      <c r="X26" s="71">
        <v>60</v>
      </c>
      <c r="Y26" s="91">
        <v>44.401000000000003</v>
      </c>
      <c r="Z26" s="71">
        <v>60</v>
      </c>
      <c r="AA26" s="91">
        <v>44.277999999999999</v>
      </c>
      <c r="AB26" s="39">
        <f>F6/D6</f>
        <v>0.96364179507193592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8</v>
      </c>
      <c r="E27" s="46">
        <f>G27*0.5+I27*0.125+K27*0.125+M27*0.125+O27*0.125</f>
        <v>100.97580777273473</v>
      </c>
      <c r="F27" s="46">
        <f>SUM(R27:S27)</f>
        <v>104.398</v>
      </c>
      <c r="G27" s="46">
        <f>F27*AB27</f>
        <v>100.60227612191996</v>
      </c>
      <c r="H27" s="46">
        <f>SUM(T27:U27)</f>
        <v>104.971</v>
      </c>
      <c r="I27" s="46">
        <f>H27*AB27</f>
        <v>101.15444287049618</v>
      </c>
      <c r="J27" s="46">
        <f>SUM(V27:W27)</f>
        <v>105.20699999999999</v>
      </c>
      <c r="K27" s="46">
        <f>J27*AB27</f>
        <v>101.38186233413316</v>
      </c>
      <c r="L27" s="46">
        <f>SUM(X27:Y27)</f>
        <v>105.02199999999999</v>
      </c>
      <c r="M27" s="46">
        <f>L27*AB27</f>
        <v>101.20358860204485</v>
      </c>
      <c r="N27" s="46">
        <f>SUM(Z27:AA27)</f>
        <v>105.49299999999999</v>
      </c>
      <c r="O27" s="70">
        <f>N27*AB27</f>
        <v>101.65746388752373</v>
      </c>
      <c r="P27" s="39"/>
      <c r="Q27" s="39"/>
      <c r="R27" s="43">
        <v>60</v>
      </c>
      <c r="S27" s="44">
        <v>44.398000000000003</v>
      </c>
      <c r="T27" s="43">
        <v>60</v>
      </c>
      <c r="U27" s="68">
        <v>44.970999999999997</v>
      </c>
      <c r="V27" s="43">
        <v>60</v>
      </c>
      <c r="W27" s="68">
        <v>45.207000000000001</v>
      </c>
      <c r="X27" s="71">
        <v>60</v>
      </c>
      <c r="Y27" s="98">
        <v>45.021999999999998</v>
      </c>
      <c r="Z27" s="71">
        <v>60</v>
      </c>
      <c r="AA27" s="98">
        <v>45.493000000000002</v>
      </c>
      <c r="AB27" s="39">
        <f>F6/D6</f>
        <v>0.96364179507193592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6" t="s">
        <v>65</v>
      </c>
      <c r="C29" s="107"/>
      <c r="D29" s="108" t="s">
        <v>67</v>
      </c>
      <c r="E29" s="109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6" t="s">
        <v>66</v>
      </c>
      <c r="C30" s="107"/>
      <c r="D30" s="116" t="s">
        <v>94</v>
      </c>
      <c r="E30" s="117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06" t="s">
        <v>63</v>
      </c>
      <c r="C31" s="107"/>
      <c r="D31" s="110">
        <f>AVERAGE(E37,E36)</f>
        <v>100.84475248860494</v>
      </c>
      <c r="E31" s="111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06" t="s">
        <v>64</v>
      </c>
      <c r="C32" s="107"/>
      <c r="D32" s="108" t="s">
        <v>113</v>
      </c>
      <c r="E32" s="109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102.80311352663989</v>
      </c>
      <c r="F35" s="42">
        <f>SUM(R35:S35)</f>
        <v>106.309</v>
      </c>
      <c r="G35" s="42">
        <f>F35*AB35</f>
        <v>102.44379559230244</v>
      </c>
      <c r="H35" s="42">
        <f>SUM(T35:U35)</f>
        <v>106.71600000000001</v>
      </c>
      <c r="I35" s="42">
        <f>H35*AB35</f>
        <v>102.83599780289673</v>
      </c>
      <c r="J35" s="42">
        <f>SUM(V35:W35)</f>
        <v>106.723</v>
      </c>
      <c r="K35" s="42">
        <f>J35*AB35</f>
        <v>102.84274329546221</v>
      </c>
      <c r="L35" s="69">
        <f>SUM(X35:Y35)</f>
        <v>107.33199999999999</v>
      </c>
      <c r="M35" s="69">
        <f>L35*AB35</f>
        <v>103.42960114866102</v>
      </c>
      <c r="N35" s="69">
        <f>SUM(Z35:AA35)</f>
        <v>107.44800000000001</v>
      </c>
      <c r="O35" s="69">
        <f>N35*AB35</f>
        <v>103.54138359688937</v>
      </c>
      <c r="P35" s="39"/>
      <c r="Q35" s="39"/>
      <c r="R35" s="43">
        <v>60</v>
      </c>
      <c r="S35" s="44">
        <v>46.308999999999997</v>
      </c>
      <c r="T35" s="43">
        <v>60</v>
      </c>
      <c r="U35" s="68">
        <v>46.716000000000001</v>
      </c>
      <c r="V35" s="43">
        <v>60</v>
      </c>
      <c r="W35" s="68">
        <v>46.722999999999999</v>
      </c>
      <c r="X35" s="71">
        <v>60</v>
      </c>
      <c r="Y35" s="98">
        <v>47.332000000000001</v>
      </c>
      <c r="Z35" s="71">
        <v>60</v>
      </c>
      <c r="AA35" s="98">
        <v>47.448</v>
      </c>
      <c r="AB35" s="39">
        <f>F6/D6</f>
        <v>0.96364179507193592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7</v>
      </c>
      <c r="E36" s="46">
        <f>G36*0.5+I36*0.125+K36*0.125+M36*0.125+O36*0.125</f>
        <v>100.95545083981384</v>
      </c>
      <c r="F36" s="46">
        <f t="shared" ref="F36:F37" si="15">SUM(R36:S36)</f>
        <v>104.49799999999999</v>
      </c>
      <c r="G36" s="46">
        <f>F36*AB36</f>
        <v>100.69864030142715</v>
      </c>
      <c r="H36" s="70">
        <f>SUM(T36:U36)</f>
        <v>104.75800000000001</v>
      </c>
      <c r="I36" s="70">
        <f>H36*AB36</f>
        <v>100.94918716814587</v>
      </c>
      <c r="J36" s="70">
        <f>SUM(V36:W36)</f>
        <v>105.001</v>
      </c>
      <c r="K36" s="70">
        <f>J36*AB36</f>
        <v>101.18335212434835</v>
      </c>
      <c r="L36" s="70">
        <f t="shared" ref="L36:L37" si="16">SUM(X36:Y36)</f>
        <v>105.006</v>
      </c>
      <c r="M36" s="70">
        <f>L36*AB36</f>
        <v>101.1881703333237</v>
      </c>
      <c r="N36" s="70">
        <f t="shared" ref="N36:N37" si="17">SUM(Z36:AA36)</f>
        <v>105.35900000000001</v>
      </c>
      <c r="O36" s="70">
        <f>N36*AB36</f>
        <v>101.52833588698411</v>
      </c>
      <c r="P36" s="39"/>
      <c r="Q36" s="39"/>
      <c r="R36" s="43">
        <v>60</v>
      </c>
      <c r="S36" s="44">
        <v>44.497999999999998</v>
      </c>
      <c r="T36" s="43">
        <v>60</v>
      </c>
      <c r="U36" s="68">
        <v>44.758000000000003</v>
      </c>
      <c r="V36" s="43">
        <v>60</v>
      </c>
      <c r="W36" s="68">
        <v>45.000999999999998</v>
      </c>
      <c r="X36" s="71">
        <v>60</v>
      </c>
      <c r="Y36" s="98">
        <v>45.006</v>
      </c>
      <c r="Z36" s="71">
        <v>60</v>
      </c>
      <c r="AA36" s="98">
        <v>45.359000000000002</v>
      </c>
      <c r="AB36" s="39">
        <f>F6/D6</f>
        <v>0.96364179507193592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5</v>
      </c>
      <c r="E37" s="54">
        <f t="shared" ref="E37" si="18">G37*0.5+I37*0.125+K37*0.125+M37*0.125+O37*0.125</f>
        <v>100.73405413739606</v>
      </c>
      <c r="F37" s="54">
        <f t="shared" si="15"/>
        <v>104.175</v>
      </c>
      <c r="G37" s="54">
        <f>F37*AB37</f>
        <v>100.38738400161893</v>
      </c>
      <c r="H37" s="90">
        <f>SUM(T37:U37)</f>
        <v>104.63499999999999</v>
      </c>
      <c r="I37" s="90">
        <f>H37*AB37</f>
        <v>100.830659227352</v>
      </c>
      <c r="J37" s="90">
        <f>SUM(V37:W37)</f>
        <v>104.751</v>
      </c>
      <c r="K37" s="90">
        <f>J37*AB37</f>
        <v>100.94244167558037</v>
      </c>
      <c r="L37" s="90">
        <f t="shared" si="16"/>
        <v>105.035</v>
      </c>
      <c r="M37" s="90">
        <f>L37*AB37</f>
        <v>101.21611594538079</v>
      </c>
      <c r="N37" s="90">
        <f t="shared" si="17"/>
        <v>105.157</v>
      </c>
      <c r="O37" s="90">
        <f>N37*AB37</f>
        <v>101.33368024437956</v>
      </c>
      <c r="P37" s="39"/>
      <c r="Q37" s="39"/>
      <c r="R37" s="43">
        <v>60</v>
      </c>
      <c r="S37" s="44">
        <v>44.174999999999997</v>
      </c>
      <c r="T37" s="43">
        <v>60</v>
      </c>
      <c r="U37" s="68">
        <v>44.634999999999998</v>
      </c>
      <c r="V37" s="43">
        <v>60</v>
      </c>
      <c r="W37" s="68">
        <v>44.750999999999998</v>
      </c>
      <c r="X37" s="71">
        <v>60</v>
      </c>
      <c r="Y37" s="98">
        <v>45.034999999999997</v>
      </c>
      <c r="Z37" s="71">
        <v>60</v>
      </c>
      <c r="AA37" s="98">
        <v>45.156999999999996</v>
      </c>
      <c r="AB37" s="39">
        <f>F6/D6</f>
        <v>0.96364179507193592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DDE5-31DA-406A-9780-DC408483D246}">
  <sheetPr>
    <pageSetUpPr fitToPage="1"/>
  </sheetPr>
  <dimension ref="A2:AK58"/>
  <sheetViews>
    <sheetView tabSelected="1" zoomScale="84" zoomScaleNormal="90" zoomScaleSheetLayoutView="100" workbookViewId="0">
      <selection activeCell="AF21" sqref="AF21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0" t="s">
        <v>134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AK2" s="2"/>
    </row>
    <row r="3" spans="2:37" ht="17" customHeight="1" x14ac:dyDescent="0.35">
      <c r="B3" s="101" t="s">
        <v>144</v>
      </c>
      <c r="C3" s="101"/>
      <c r="D3" s="101"/>
      <c r="E3" s="101"/>
      <c r="F3" s="101"/>
      <c r="G3" s="101"/>
      <c r="H3" s="101"/>
      <c r="I3" s="101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2" t="s">
        <v>70</v>
      </c>
      <c r="C5" s="102"/>
      <c r="D5" s="102" t="s">
        <v>71</v>
      </c>
      <c r="E5" s="102"/>
      <c r="F5" s="94" t="s">
        <v>47</v>
      </c>
      <c r="G5" s="94" t="s">
        <v>72</v>
      </c>
      <c r="H5" s="94" t="s">
        <v>73</v>
      </c>
    </row>
    <row r="6" spans="2:37" ht="15.75" x14ac:dyDescent="0.35">
      <c r="B6" s="103" t="s">
        <v>131</v>
      </c>
      <c r="C6" s="104"/>
      <c r="D6" s="105">
        <v>103.57</v>
      </c>
      <c r="E6" s="105"/>
      <c r="F6" s="62">
        <v>100</v>
      </c>
      <c r="G6" s="63">
        <f>AVERAGE(F6,E37,E16,E24,E27,E14,E26,E25)</f>
        <v>100.7516051945544</v>
      </c>
      <c r="H6" s="67" t="s">
        <v>126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6" t="s">
        <v>65</v>
      </c>
      <c r="C8" s="107"/>
      <c r="D8" s="108" t="s">
        <v>136</v>
      </c>
      <c r="E8" s="109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6" t="s">
        <v>66</v>
      </c>
      <c r="C9" s="107"/>
      <c r="D9" s="108" t="s">
        <v>137</v>
      </c>
      <c r="E9" s="109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6" t="s">
        <v>63</v>
      </c>
      <c r="C10" s="107"/>
      <c r="D10" s="110">
        <f>AVERAGE(E16,E14)</f>
        <v>100.81750265520904</v>
      </c>
      <c r="E10" s="11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6" t="s">
        <v>64</v>
      </c>
      <c r="C11" s="107"/>
      <c r="D11" s="108" t="s">
        <v>113</v>
      </c>
      <c r="E11" s="109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5</v>
      </c>
      <c r="E14" s="42">
        <f>G14*0.5+I14*0.125+K14*0.125+M14*0.125+O14*0.125</f>
        <v>101.02575552766245</v>
      </c>
      <c r="F14" s="42">
        <f>SUM(R14:S14)</f>
        <v>104.34</v>
      </c>
      <c r="G14" s="42">
        <f>F14*AB14</f>
        <v>100.7434585304625</v>
      </c>
      <c r="H14" s="88">
        <f>SUM(T14:U14)</f>
        <v>104.61199999999999</v>
      </c>
      <c r="I14" s="88">
        <f>H14*AB14</f>
        <v>101.00608284252196</v>
      </c>
      <c r="J14" s="88">
        <f>SUM(V14:W14)</f>
        <v>104.86199999999999</v>
      </c>
      <c r="K14" s="88">
        <f>J14*AB14</f>
        <v>101.24746548228252</v>
      </c>
      <c r="L14" s="95">
        <f>SUM(X14:Y14)</f>
        <v>104.988</v>
      </c>
      <c r="M14" s="95">
        <f>L14*AB14</f>
        <v>101.36912233272184</v>
      </c>
      <c r="N14" s="95">
        <f>SUM(Z14:AA14)</f>
        <v>105.23699999999999</v>
      </c>
      <c r="O14" s="95">
        <f>N14*AB14</f>
        <v>101.60953944192335</v>
      </c>
      <c r="P14" s="39"/>
      <c r="Q14" s="39"/>
      <c r="R14" s="43">
        <v>60</v>
      </c>
      <c r="S14" s="44">
        <v>44.34</v>
      </c>
      <c r="T14" s="43">
        <v>60</v>
      </c>
      <c r="U14" s="68">
        <v>44.612000000000002</v>
      </c>
      <c r="V14" s="43">
        <v>60</v>
      </c>
      <c r="W14" s="68">
        <v>44.862000000000002</v>
      </c>
      <c r="X14" s="71">
        <v>60</v>
      </c>
      <c r="Y14" s="98">
        <v>44.988</v>
      </c>
      <c r="Z14" s="71">
        <v>60</v>
      </c>
      <c r="AA14" s="98">
        <v>45.237000000000002</v>
      </c>
      <c r="AB14" s="39">
        <f>F6/D6</f>
        <v>0.96553055904219376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9</v>
      </c>
      <c r="E15" s="46">
        <f t="shared" ref="E15:E16" si="0">G15*0.5+I15*0.125+K15*0.125+M15*0.125+O15*0.125</f>
        <v>101.69438543979918</v>
      </c>
      <c r="F15" s="46">
        <f>SUM(R15:S15)</f>
        <v>105.944</v>
      </c>
      <c r="G15" s="46">
        <f>F15*AB15</f>
        <v>102.29216954716618</v>
      </c>
      <c r="H15" s="89">
        <f t="shared" ref="H15:H16" si="1">SUM(T15:U15)</f>
        <v>104.206</v>
      </c>
      <c r="I15" s="89">
        <f>H15*AB15</f>
        <v>100.61407743555084</v>
      </c>
      <c r="J15" s="89">
        <f>SUM(V15:W15)</f>
        <v>104.25700000000001</v>
      </c>
      <c r="K15" s="89">
        <f>J15*AB15</f>
        <v>100.66331949406199</v>
      </c>
      <c r="L15" s="89">
        <f t="shared" ref="L15:L16" si="2">SUM(X15:Y15)</f>
        <v>105.011</v>
      </c>
      <c r="M15" s="89">
        <f>L15*AB15</f>
        <v>101.3913295355798</v>
      </c>
      <c r="N15" s="89">
        <f t="shared" ref="N15:N16" si="3">SUM(Z15:AA15)</f>
        <v>105.34899999999999</v>
      </c>
      <c r="O15" s="89">
        <f>N15*AB15</f>
        <v>101.71767886453605</v>
      </c>
      <c r="P15" s="39"/>
      <c r="Q15" s="39"/>
      <c r="R15" s="43">
        <v>60</v>
      </c>
      <c r="S15" s="44">
        <v>45.944000000000003</v>
      </c>
      <c r="T15" s="43">
        <v>60</v>
      </c>
      <c r="U15" s="76">
        <v>44.206000000000003</v>
      </c>
      <c r="V15" s="43">
        <v>60</v>
      </c>
      <c r="W15" s="68">
        <v>44.256999999999998</v>
      </c>
      <c r="X15" s="71">
        <v>60</v>
      </c>
      <c r="Y15" s="98">
        <v>45.011000000000003</v>
      </c>
      <c r="Z15" s="71">
        <v>60</v>
      </c>
      <c r="AA15" s="98">
        <v>45.348999999999997</v>
      </c>
      <c r="AB15" s="39">
        <f>F6/D6</f>
        <v>0.96553055904219376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2</v>
      </c>
      <c r="E16" s="54">
        <f t="shared" si="0"/>
        <v>100.60924978275563</v>
      </c>
      <c r="F16" s="54">
        <f>SUM(R16:S16)</f>
        <v>103.691</v>
      </c>
      <c r="G16" s="54">
        <f>F16*AB16</f>
        <v>100.11682919764412</v>
      </c>
      <c r="H16" s="90">
        <f t="shared" si="1"/>
        <v>104.03</v>
      </c>
      <c r="I16" s="90">
        <f>H16*AB16</f>
        <v>100.44414405715942</v>
      </c>
      <c r="J16" s="90">
        <f>SUM(V16:W16)</f>
        <v>104.559</v>
      </c>
      <c r="K16" s="90">
        <f>J16*AB16</f>
        <v>100.95490972289274</v>
      </c>
      <c r="L16" s="90">
        <f t="shared" si="2"/>
        <v>105.044</v>
      </c>
      <c r="M16" s="90">
        <f>L16*AB16</f>
        <v>101.4231920440282</v>
      </c>
      <c r="N16" s="90">
        <f t="shared" si="3"/>
        <v>105.211</v>
      </c>
      <c r="O16" s="90">
        <f>N16*AB16</f>
        <v>101.58443564738825</v>
      </c>
      <c r="P16" s="39"/>
      <c r="Q16" s="39"/>
      <c r="R16" s="43">
        <v>60</v>
      </c>
      <c r="S16" s="44">
        <v>43.691000000000003</v>
      </c>
      <c r="T16" s="43">
        <v>60</v>
      </c>
      <c r="U16" s="76">
        <v>44.03</v>
      </c>
      <c r="V16" s="43">
        <v>60</v>
      </c>
      <c r="W16" s="68">
        <v>44.558999999999997</v>
      </c>
      <c r="X16" s="71">
        <v>60</v>
      </c>
      <c r="Y16" s="98">
        <v>45.043999999999997</v>
      </c>
      <c r="Z16" s="71">
        <v>60</v>
      </c>
      <c r="AA16" s="98">
        <v>45.210999999999999</v>
      </c>
      <c r="AB16" s="39">
        <f>F6/D6</f>
        <v>0.96553055904219376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 t="s">
        <v>145</v>
      </c>
      <c r="AF17" s="2"/>
      <c r="AG17" s="2"/>
      <c r="AH17" s="2"/>
      <c r="AI17" s="2"/>
      <c r="AJ17" s="2"/>
      <c r="AK17" s="2"/>
    </row>
    <row r="18" spans="2:37" ht="14.25" thickBot="1" x14ac:dyDescent="0.4">
      <c r="B18" s="106" t="s">
        <v>65</v>
      </c>
      <c r="C18" s="107"/>
      <c r="D18" s="108" t="s">
        <v>68</v>
      </c>
      <c r="E18" s="109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6" t="s">
        <v>66</v>
      </c>
      <c r="C19" s="107"/>
      <c r="D19" s="108" t="s">
        <v>142</v>
      </c>
      <c r="E19" s="109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6" t="s">
        <v>63</v>
      </c>
      <c r="C20" s="107"/>
      <c r="D20" s="110">
        <f>AVERAGE(E24,E27)</f>
        <v>100.80205416626437</v>
      </c>
      <c r="E20" s="111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6" t="s">
        <v>64</v>
      </c>
      <c r="C21" s="107"/>
      <c r="D21" s="108" t="s">
        <v>113</v>
      </c>
      <c r="E21" s="109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3</v>
      </c>
      <c r="E24" s="42">
        <f t="shared" ref="E24:E25" si="4">G24*0.5+I24*0.125+K24*0.125+M24*0.125+O24*0.125</f>
        <v>100.62397412378103</v>
      </c>
      <c r="F24" s="42">
        <f>SUM(R24:S24)</f>
        <v>103.655</v>
      </c>
      <c r="G24" s="42">
        <f>F24*AB24</f>
        <v>100.0820700975186</v>
      </c>
      <c r="H24" s="42">
        <f t="shared" ref="H24:H25" si="5">SUM(T24:U24)</f>
        <v>104.62700000000001</v>
      </c>
      <c r="I24" s="42">
        <f>H24*AB24</f>
        <v>101.02056580090762</v>
      </c>
      <c r="J24" s="42">
        <f t="shared" ref="J24:J25" si="6">SUM(V24:W24)</f>
        <v>104.768</v>
      </c>
      <c r="K24" s="42">
        <f>J24*AB24</f>
        <v>101.15670560973255</v>
      </c>
      <c r="L24" s="69">
        <f t="shared" ref="L24:L25" si="7">SUM(X24:Y24)</f>
        <v>104.71000000000001</v>
      </c>
      <c r="M24" s="69">
        <f>L24*AB24</f>
        <v>101.10070483730811</v>
      </c>
      <c r="N24" s="69">
        <f t="shared" ref="N24:N25" si="8">SUM(Z24:AA24)</f>
        <v>105.005</v>
      </c>
      <c r="O24" s="69">
        <f>N24*AB24</f>
        <v>101.38553635222556</v>
      </c>
      <c r="P24" s="39"/>
      <c r="Q24" s="39"/>
      <c r="R24" s="43">
        <v>60</v>
      </c>
      <c r="S24" s="44">
        <v>43.655000000000001</v>
      </c>
      <c r="T24" s="43">
        <v>60</v>
      </c>
      <c r="U24" s="68">
        <v>44.627000000000002</v>
      </c>
      <c r="V24" s="43">
        <v>60</v>
      </c>
      <c r="W24" s="68">
        <v>44.768000000000001</v>
      </c>
      <c r="X24" s="71">
        <v>60</v>
      </c>
      <c r="Y24" s="98">
        <v>44.71</v>
      </c>
      <c r="Z24" s="71">
        <v>60</v>
      </c>
      <c r="AA24" s="98">
        <v>45.005000000000003</v>
      </c>
      <c r="AB24" s="39">
        <f>F6/D6</f>
        <v>0.96553055904219376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7</v>
      </c>
      <c r="E25" s="49">
        <f t="shared" si="4"/>
        <v>101.08923916191949</v>
      </c>
      <c r="F25" s="49">
        <f>SUM(R25:S25)</f>
        <v>104.44200000000001</v>
      </c>
      <c r="G25" s="49">
        <f>F25*AB25</f>
        <v>100.84194264748481</v>
      </c>
      <c r="H25" s="92">
        <f t="shared" si="5"/>
        <v>104.70699999999999</v>
      </c>
      <c r="I25" s="92">
        <f>H25*AB25</f>
        <v>101.09780824563097</v>
      </c>
      <c r="J25" s="92">
        <f t="shared" si="6"/>
        <v>104.887</v>
      </c>
      <c r="K25" s="92">
        <f>J25*AB25</f>
        <v>101.27160374625858</v>
      </c>
      <c r="L25" s="49">
        <f t="shared" si="7"/>
        <v>105.075</v>
      </c>
      <c r="M25" s="49">
        <f>L25*AB25</f>
        <v>101.45312349135851</v>
      </c>
      <c r="N25" s="49">
        <f t="shared" si="8"/>
        <v>105.148</v>
      </c>
      <c r="O25" s="49">
        <f>N25*AB25</f>
        <v>101.52360722216858</v>
      </c>
      <c r="P25" s="39"/>
      <c r="Q25" s="39"/>
      <c r="R25" s="43">
        <v>60</v>
      </c>
      <c r="S25" s="44">
        <v>44.442</v>
      </c>
      <c r="T25" s="43">
        <v>60</v>
      </c>
      <c r="U25" s="68">
        <v>44.707000000000001</v>
      </c>
      <c r="V25" s="43">
        <v>60</v>
      </c>
      <c r="W25" s="68">
        <v>44.887</v>
      </c>
      <c r="X25" s="71">
        <v>60</v>
      </c>
      <c r="Y25" s="98">
        <v>45.075000000000003</v>
      </c>
      <c r="Z25" s="71">
        <v>60</v>
      </c>
      <c r="AA25" s="98">
        <v>45.148000000000003</v>
      </c>
      <c r="AB25" s="39">
        <f>F6/D6</f>
        <v>0.96553055904219376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6</v>
      </c>
      <c r="E26" s="42">
        <f>G26*0.5+I26*0.125+K26*0.125+M26*0.125+O26*0.125</f>
        <v>101.07729072125134</v>
      </c>
      <c r="F26" s="65">
        <f>SUM(R26:S26)</f>
        <v>103.655</v>
      </c>
      <c r="G26" s="65">
        <f>F26*AB26</f>
        <v>100.0820700975186</v>
      </c>
      <c r="H26" s="42">
        <f>SUM(T26:U26)</f>
        <v>105.55</v>
      </c>
      <c r="I26" s="42">
        <f>H26*AB26</f>
        <v>101.91175050690354</v>
      </c>
      <c r="J26" s="42">
        <f>SUM(V26:W26)</f>
        <v>105.916</v>
      </c>
      <c r="K26" s="42">
        <f>J26*AB26</f>
        <v>102.265134691513</v>
      </c>
      <c r="L26" s="99">
        <f>SUM(X26:Y26)</f>
        <v>105.675</v>
      </c>
      <c r="M26" s="99">
        <f>L26*AB26</f>
        <v>102.03244182678382</v>
      </c>
      <c r="N26" s="99">
        <f>SUM(Z26:AA26)</f>
        <v>105.72499999999999</v>
      </c>
      <c r="O26" s="99">
        <f>N26*AB26</f>
        <v>102.08071835473594</v>
      </c>
      <c r="P26" s="39"/>
      <c r="Q26" s="39"/>
      <c r="R26" s="43">
        <v>60</v>
      </c>
      <c r="S26" s="91">
        <v>43.655000000000001</v>
      </c>
      <c r="T26" s="43">
        <v>60</v>
      </c>
      <c r="U26" s="44">
        <v>45.55</v>
      </c>
      <c r="V26" s="43">
        <v>60</v>
      </c>
      <c r="W26" s="68">
        <v>45.915999999999997</v>
      </c>
      <c r="X26" s="71">
        <v>60</v>
      </c>
      <c r="Y26" s="68">
        <v>45.674999999999997</v>
      </c>
      <c r="Z26" s="71">
        <v>60</v>
      </c>
      <c r="AA26" s="68">
        <v>45.725000000000001</v>
      </c>
      <c r="AB26" s="39">
        <f>F6/D6</f>
        <v>0.96553055904219376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4</v>
      </c>
      <c r="E27" s="46">
        <f>G27*0.5+I27*0.125+K27*0.125+M27*0.125+O27*0.125</f>
        <v>100.98013420874771</v>
      </c>
      <c r="F27" s="46">
        <f>SUM(R27:S27)</f>
        <v>104.21299999999999</v>
      </c>
      <c r="G27" s="46">
        <f>F27*AB27</f>
        <v>100.62083614946413</v>
      </c>
      <c r="H27" s="46">
        <f>SUM(T27:U27)</f>
        <v>104.488</v>
      </c>
      <c r="I27" s="46">
        <f>H27*AB27</f>
        <v>100.88635705320074</v>
      </c>
      <c r="J27" s="46">
        <f>SUM(V27:W27)</f>
        <v>104.694</v>
      </c>
      <c r="K27" s="46">
        <f>J27*AB27</f>
        <v>101.08525634836343</v>
      </c>
      <c r="L27" s="46">
        <f>SUM(X27:Y27)</f>
        <v>105.27199999999999</v>
      </c>
      <c r="M27" s="46">
        <f>L27*AB27</f>
        <v>101.64333301148982</v>
      </c>
      <c r="N27" s="46">
        <f>SUM(Z27:AA27)</f>
        <v>105.375</v>
      </c>
      <c r="O27" s="70">
        <f>N27*AB27</f>
        <v>101.74278265907117</v>
      </c>
      <c r="P27" s="39"/>
      <c r="Q27" s="39"/>
      <c r="R27" s="43">
        <v>60</v>
      </c>
      <c r="S27" s="44">
        <v>44.213000000000001</v>
      </c>
      <c r="T27" s="43">
        <v>60</v>
      </c>
      <c r="U27" s="68">
        <v>44.488</v>
      </c>
      <c r="V27" s="43">
        <v>60</v>
      </c>
      <c r="W27" s="68">
        <v>44.694000000000003</v>
      </c>
      <c r="X27" s="71">
        <v>60</v>
      </c>
      <c r="Y27" s="98">
        <v>45.271999999999998</v>
      </c>
      <c r="Z27" s="71">
        <v>60</v>
      </c>
      <c r="AA27" s="98">
        <v>45.375</v>
      </c>
      <c r="AB27" s="39">
        <f>F6/D6</f>
        <v>0.96553055904219376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6" t="s">
        <v>65</v>
      </c>
      <c r="C29" s="107"/>
      <c r="D29" s="108" t="s">
        <v>67</v>
      </c>
      <c r="E29" s="109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6" t="s">
        <v>66</v>
      </c>
      <c r="C30" s="107"/>
      <c r="D30" s="116" t="s">
        <v>94</v>
      </c>
      <c r="E30" s="117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06" t="s">
        <v>63</v>
      </c>
      <c r="C31" s="107"/>
      <c r="D31" s="110">
        <f>AVERAGE(E37,E36)</f>
        <v>101.08585980496284</v>
      </c>
      <c r="E31" s="111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06" t="s">
        <v>64</v>
      </c>
      <c r="C32" s="107"/>
      <c r="D32" s="108" t="s">
        <v>113</v>
      </c>
      <c r="E32" s="109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103.85596697885488</v>
      </c>
      <c r="F35" s="42">
        <f>SUM(R35:S35)</f>
        <v>108.616</v>
      </c>
      <c r="G35" s="42">
        <f>F35*AB35</f>
        <v>104.87206720092692</v>
      </c>
      <c r="H35" s="42">
        <f>SUM(T35:U35)</f>
        <v>106.062</v>
      </c>
      <c r="I35" s="42">
        <f>H35*AB35</f>
        <v>102.40610215313315</v>
      </c>
      <c r="J35" s="42">
        <f>SUM(V35:W35)</f>
        <v>106.124</v>
      </c>
      <c r="K35" s="42">
        <f>J35*AB35</f>
        <v>102.46596504779376</v>
      </c>
      <c r="L35" s="69">
        <f>SUM(X35:Y35)</f>
        <v>106.511</v>
      </c>
      <c r="M35" s="69">
        <f>L35*AB35</f>
        <v>102.8396253741431</v>
      </c>
      <c r="N35" s="69">
        <f>SUM(Z35:AA35)</f>
        <v>107.348</v>
      </c>
      <c r="O35" s="69">
        <f>N35*AB35</f>
        <v>103.64777445206141</v>
      </c>
      <c r="P35" s="39"/>
      <c r="Q35" s="39"/>
      <c r="R35" s="43">
        <v>60</v>
      </c>
      <c r="S35" s="44">
        <v>48.616</v>
      </c>
      <c r="T35" s="43">
        <v>60</v>
      </c>
      <c r="U35" s="68">
        <v>46.061999999999998</v>
      </c>
      <c r="V35" s="43">
        <v>60</v>
      </c>
      <c r="W35" s="68">
        <v>46.124000000000002</v>
      </c>
      <c r="X35" s="71">
        <v>60</v>
      </c>
      <c r="Y35" s="98">
        <v>46.511000000000003</v>
      </c>
      <c r="Z35" s="71">
        <v>60</v>
      </c>
      <c r="AA35" s="98">
        <v>47.347999999999999</v>
      </c>
      <c r="AB35" s="39">
        <f>F6/D6</f>
        <v>0.96553055904219376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8</v>
      </c>
      <c r="E36" s="46">
        <f>G36*0.5+I36*0.125+K36*0.125+M36*0.125+O36*0.125</f>
        <v>101.564521579608</v>
      </c>
      <c r="F36" s="46">
        <f>SUM(R36:S36)</f>
        <v>105.523</v>
      </c>
      <c r="G36" s="46">
        <f>F36*AB36</f>
        <v>101.8856811818094</v>
      </c>
      <c r="H36" s="70">
        <f>SUM(T36:U36)</f>
        <v>104.333</v>
      </c>
      <c r="I36" s="70">
        <f>H36*AB36</f>
        <v>100.7366998165492</v>
      </c>
      <c r="J36" s="70">
        <f>SUM(V36:W36)</f>
        <v>104.74000000000001</v>
      </c>
      <c r="K36" s="70">
        <f>J36*AB36</f>
        <v>101.12967075407938</v>
      </c>
      <c r="L36" s="70">
        <f t="shared" ref="L36:L37" si="9">SUM(X36:Y36)</f>
        <v>105.02600000000001</v>
      </c>
      <c r="M36" s="70">
        <f>L36*AB36</f>
        <v>101.40581249396546</v>
      </c>
      <c r="N36" s="70">
        <f t="shared" ref="N36:N37" si="10">SUM(Z36:AA36)</f>
        <v>105.33199999999999</v>
      </c>
      <c r="O36" s="70">
        <f>N36*AB36</f>
        <v>101.70126484503234</v>
      </c>
      <c r="P36" s="39"/>
      <c r="Q36" s="39"/>
      <c r="R36" s="43">
        <v>60</v>
      </c>
      <c r="S36" s="44">
        <v>45.523000000000003</v>
      </c>
      <c r="T36" s="43">
        <v>60</v>
      </c>
      <c r="U36" s="68">
        <v>44.332999999999998</v>
      </c>
      <c r="V36" s="43">
        <v>60</v>
      </c>
      <c r="W36" s="68">
        <v>44.74</v>
      </c>
      <c r="X36" s="71">
        <v>60</v>
      </c>
      <c r="Y36" s="98">
        <v>45.026000000000003</v>
      </c>
      <c r="Z36" s="71">
        <v>60</v>
      </c>
      <c r="AA36" s="98">
        <v>45.332000000000001</v>
      </c>
      <c r="AB36" s="39">
        <f>F6/D6</f>
        <v>0.96553055904219376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1</v>
      </c>
      <c r="E37" s="54">
        <f t="shared" ref="E37" si="11">G37*0.5+I37*0.125+K37*0.125+M37*0.125+O37*0.125</f>
        <v>100.60719803031766</v>
      </c>
      <c r="F37" s="54">
        <f>SUM(R37:S37)</f>
        <v>103.57</v>
      </c>
      <c r="G37" s="54">
        <f>F37*AB37</f>
        <v>100</v>
      </c>
      <c r="H37" s="90">
        <f>SUM(T37:U37)</f>
        <v>104.38800000000001</v>
      </c>
      <c r="I37" s="90">
        <f>H37*AB37</f>
        <v>100.78980399729653</v>
      </c>
      <c r="J37" s="90">
        <f>SUM(V37:W37)</f>
        <v>104.81</v>
      </c>
      <c r="K37" s="90">
        <f>J37*AB37</f>
        <v>101.19725789321232</v>
      </c>
      <c r="L37" s="90">
        <f t="shared" si="9"/>
        <v>104.99000000000001</v>
      </c>
      <c r="M37" s="90">
        <f>L37*AB37</f>
        <v>101.37105339383993</v>
      </c>
      <c r="N37" s="90">
        <f t="shared" si="10"/>
        <v>105.12299999999999</v>
      </c>
      <c r="O37" s="90">
        <f>N37*AB37</f>
        <v>101.49946895819252</v>
      </c>
      <c r="P37" s="39"/>
      <c r="Q37" s="39"/>
      <c r="R37" s="43">
        <v>60</v>
      </c>
      <c r="S37" s="44">
        <v>43.57</v>
      </c>
      <c r="T37" s="43">
        <v>60</v>
      </c>
      <c r="U37" s="68">
        <v>44.387999999999998</v>
      </c>
      <c r="V37" s="43">
        <v>60</v>
      </c>
      <c r="W37" s="68">
        <v>44.81</v>
      </c>
      <c r="X37" s="71">
        <v>60</v>
      </c>
      <c r="Y37" s="98">
        <v>44.99</v>
      </c>
      <c r="Z37" s="71">
        <v>60</v>
      </c>
      <c r="AA37" s="98">
        <v>45.122999999999998</v>
      </c>
      <c r="AB37" s="39">
        <f>F6/D6</f>
        <v>0.96553055904219376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N47" sqref="N47"/>
    </sheetView>
  </sheetViews>
  <sheetFormatPr defaultColWidth="8.796875" defaultRowHeight="15" x14ac:dyDescent="0.5"/>
  <cols>
    <col min="1" max="1" width="2" style="4" customWidth="1"/>
    <col min="2" max="6" width="20.796875" style="4" customWidth="1"/>
    <col min="7" max="10" width="20.796875" style="16" customWidth="1"/>
    <col min="11" max="14" width="20.796875" style="4" customWidth="1"/>
    <col min="15" max="15" width="20" style="4" bestFit="1" customWidth="1"/>
    <col min="16" max="17" width="9" style="4" bestFit="1" customWidth="1"/>
    <col min="18" max="21" width="8.796875" style="4"/>
    <col min="22" max="22" width="12.796875" style="4" bestFit="1" customWidth="1"/>
    <col min="23" max="25" width="8.796875" style="4"/>
    <col min="26" max="29" width="9" style="4" bestFit="1" customWidth="1"/>
    <col min="30" max="30" width="8.796875" style="6"/>
    <col min="31" max="31" width="9" style="6" bestFit="1" customWidth="1"/>
    <col min="32" max="32" width="8.796875" style="6"/>
    <col min="33" max="16384" width="8.796875" style="4"/>
  </cols>
  <sheetData>
    <row r="2" spans="2:32" x14ac:dyDescent="0.5">
      <c r="B2" s="118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U2" s="4" t="s">
        <v>1</v>
      </c>
      <c r="V2" s="5">
        <v>1.1574074074074101E-5</v>
      </c>
    </row>
    <row r="3" spans="2:32" x14ac:dyDescent="0.5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 x14ac:dyDescent="0.5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 x14ac:dyDescent="0.5">
      <c r="B5" s="30">
        <v>2</v>
      </c>
      <c r="C5" s="19" t="s">
        <v>20</v>
      </c>
      <c r="D5" s="30">
        <v>60</v>
      </c>
      <c r="E5" s="3">
        <v>1200</v>
      </c>
      <c r="F5" s="30" t="s">
        <v>44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 x14ac:dyDescent="0.5">
      <c r="B6" s="30">
        <v>3</v>
      </c>
      <c r="C6" s="19" t="s">
        <v>23</v>
      </c>
      <c r="D6" s="30">
        <v>60</v>
      </c>
      <c r="E6" s="3">
        <v>1220</v>
      </c>
      <c r="F6" s="30" t="s">
        <v>44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 x14ac:dyDescent="0.5">
      <c r="B7" s="30">
        <v>4</v>
      </c>
      <c r="C7" s="19" t="s">
        <v>26</v>
      </c>
      <c r="D7" s="30">
        <v>60</v>
      </c>
      <c r="E7" s="3">
        <v>1240</v>
      </c>
      <c r="F7" s="30" t="s">
        <v>44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 x14ac:dyDescent="0.5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 x14ac:dyDescent="0.5">
      <c r="B9" s="30">
        <v>6</v>
      </c>
      <c r="C9" s="19" t="s">
        <v>28</v>
      </c>
      <c r="D9" s="30">
        <v>60</v>
      </c>
      <c r="E9" s="3">
        <v>1280</v>
      </c>
      <c r="F9" s="30" t="s">
        <v>44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 x14ac:dyDescent="0.5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 x14ac:dyDescent="0.5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 x14ac:dyDescent="0.5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 x14ac:dyDescent="0.5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 x14ac:dyDescent="0.5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 x14ac:dyDescent="0.5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 x14ac:dyDescent="0.5">
      <c r="B16" s="30">
        <v>13</v>
      </c>
      <c r="C16" s="19" t="s">
        <v>36</v>
      </c>
      <c r="D16" s="30">
        <v>60</v>
      </c>
      <c r="E16" s="3">
        <v>1180</v>
      </c>
      <c r="F16" s="34" t="s">
        <v>34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 x14ac:dyDescent="0.5">
      <c r="B17" s="30">
        <v>14</v>
      </c>
      <c r="C17" s="19" t="s">
        <v>37</v>
      </c>
      <c r="D17" s="30">
        <v>60</v>
      </c>
      <c r="E17" s="3">
        <v>1180</v>
      </c>
      <c r="F17" s="34" t="s">
        <v>35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 x14ac:dyDescent="0.5">
      <c r="B18" s="30">
        <v>15</v>
      </c>
      <c r="C18" s="19" t="s">
        <v>38</v>
      </c>
      <c r="D18" s="30">
        <v>60</v>
      </c>
      <c r="E18" s="3">
        <v>1180</v>
      </c>
      <c r="F18" s="34" t="s">
        <v>39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 x14ac:dyDescent="0.5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 x14ac:dyDescent="0.5">
      <c r="B20" s="30">
        <v>17</v>
      </c>
      <c r="C20" s="19" t="s">
        <v>40</v>
      </c>
      <c r="D20" s="30">
        <v>60</v>
      </c>
      <c r="E20" s="3">
        <v>1180</v>
      </c>
      <c r="F20" s="34" t="s">
        <v>41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 x14ac:dyDescent="0.5">
      <c r="B21" s="30">
        <v>18</v>
      </c>
      <c r="C21" s="19" t="s">
        <v>42</v>
      </c>
      <c r="D21" s="30">
        <v>60</v>
      </c>
      <c r="E21" s="3">
        <v>1180</v>
      </c>
      <c r="F21" s="34" t="s">
        <v>43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 x14ac:dyDescent="0.5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22</vt:i4>
      </vt:variant>
    </vt:vector>
  </HeadingPairs>
  <TitlesOfParts>
    <vt:vector size="28" baseType="lpstr">
      <vt:lpstr>R1-GIC-超级杯</vt:lpstr>
      <vt:lpstr>R1-GIC-中国杯</vt:lpstr>
      <vt:lpstr>R2-SIC-超级杯 </vt:lpstr>
      <vt:lpstr>R1-ZZIC-超级杯</vt:lpstr>
      <vt:lpstr>R2-ZZIC-超级杯 </vt:lpstr>
      <vt:lpstr>平衡影响值</vt:lpstr>
      <vt:lpstr>'R1-GIC-超级杯'!bbb</vt:lpstr>
      <vt:lpstr>'R1-GIC-中国杯'!bbb</vt:lpstr>
      <vt:lpstr>'R1-ZZIC-超级杯'!bbb</vt:lpstr>
      <vt:lpstr>'R2-SIC-超级杯 '!bbb</vt:lpstr>
      <vt:lpstr>'R2-ZZIC-超级杯 '!bbb</vt:lpstr>
      <vt:lpstr>'R1-GIC-超级杯'!Beg_Bal</vt:lpstr>
      <vt:lpstr>'R1-GIC-中国杯'!Beg_Bal</vt:lpstr>
      <vt:lpstr>'R1-ZZIC-超级杯'!Beg_Bal</vt:lpstr>
      <vt:lpstr>'R2-SIC-超级杯 '!Beg_Bal</vt:lpstr>
      <vt:lpstr>'R2-ZZIC-超级杯 '!Beg_Bal</vt:lpstr>
      <vt:lpstr>'R1-GIC-超级杯'!Extra_Pay</vt:lpstr>
      <vt:lpstr>'R1-GIC-中国杯'!Extra_Pay</vt:lpstr>
      <vt:lpstr>'R1-ZZIC-超级杯'!Extra_Pay</vt:lpstr>
      <vt:lpstr>'R2-SIC-超级杯 '!Extra_Pay</vt:lpstr>
      <vt:lpstr>'R2-ZZIC-超级杯 '!Extra_Pay</vt:lpstr>
      <vt:lpstr>'R1-GIC-超级杯'!Int</vt:lpstr>
      <vt:lpstr>'R1-GIC-中国杯'!Int</vt:lpstr>
      <vt:lpstr>'R1-ZZIC-超级杯'!Int</vt:lpstr>
      <vt:lpstr>'R2-SIC-超级杯 '!Int</vt:lpstr>
      <vt:lpstr>'R2-ZZIC-超级杯 '!Int</vt:lpstr>
      <vt:lpstr>'R1-GIC-超级杯'!Print_Area</vt:lpstr>
      <vt:lpstr>'R1-GIC-中国杯'!Print_Area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汪鹤平</dc:creator>
  <cp:lastModifiedBy>汪鹤平</cp:lastModifiedBy>
  <dcterms:created xsi:type="dcterms:W3CDTF">2006-09-16T00:00:00Z</dcterms:created>
  <dcterms:modified xsi:type="dcterms:W3CDTF">2020-08-06T12:53:27Z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