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125"/>
  <workbookPr autoCompressPictures="0"/>
  <bookViews>
    <workbookView xWindow="0" yWindow="0" windowWidth="24720" windowHeight="14800" firstSheet="3" activeTab="11"/>
  </bookViews>
  <sheets>
    <sheet name="平衡影响值" sheetId="1" r:id="rId1"/>
    <sheet name="R1-1.6T" sheetId="2" r:id="rId2"/>
    <sheet name="R1-2.0T" sheetId="3" r:id="rId3"/>
    <sheet name="R2-1.6T" sheetId="4" r:id="rId4"/>
    <sheet name="R2-2.0T" sheetId="5" r:id="rId5"/>
    <sheet name="R3-1.6T" sheetId="6" r:id="rId6"/>
    <sheet name="R3-2.0T " sheetId="7" r:id="rId7"/>
    <sheet name="R4-1.6T" sheetId="8" r:id="rId8"/>
    <sheet name="R4-2.0T" sheetId="9" r:id="rId9"/>
    <sheet name="R5-1.6T" sheetId="10" r:id="rId10"/>
    <sheet name="R5-2.0T" sheetId="11" r:id="rId11"/>
    <sheet name="R6-1.6T" sheetId="12" r:id="rId12"/>
    <sheet name="R6-2.0T " sheetId="13" r:id="rId1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2" l="1"/>
  <c r="F10" i="12"/>
  <c r="F9" i="12"/>
  <c r="F8" i="12"/>
  <c r="F7" i="12"/>
  <c r="F6" i="12"/>
  <c r="F5" i="12"/>
  <c r="F4" i="12"/>
  <c r="F3" i="12"/>
  <c r="C32" i="12"/>
  <c r="F22" i="12"/>
  <c r="F35" i="12"/>
  <c r="X22" i="12"/>
  <c r="G22" i="12"/>
  <c r="J22" i="12"/>
  <c r="K22" i="12"/>
  <c r="N22" i="12"/>
  <c r="O22" i="12"/>
  <c r="R22" i="12"/>
  <c r="S22" i="12"/>
  <c r="V22" i="12"/>
  <c r="W22" i="12"/>
  <c r="C22" i="12"/>
  <c r="F23" i="12"/>
  <c r="X23" i="12"/>
  <c r="G23" i="12"/>
  <c r="J23" i="12"/>
  <c r="K23" i="12"/>
  <c r="N23" i="12"/>
  <c r="O23" i="12"/>
  <c r="R23" i="12"/>
  <c r="S23" i="12"/>
  <c r="V23" i="12"/>
  <c r="W23" i="12"/>
  <c r="C23" i="12"/>
  <c r="F21" i="12"/>
  <c r="X21" i="12"/>
  <c r="G21" i="12"/>
  <c r="J21" i="12"/>
  <c r="K21" i="12"/>
  <c r="N21" i="12"/>
  <c r="O21" i="12"/>
  <c r="R21" i="12"/>
  <c r="S21" i="12"/>
  <c r="V21" i="12"/>
  <c r="W21" i="12"/>
  <c r="C21" i="12"/>
  <c r="F20" i="12"/>
  <c r="X20" i="12"/>
  <c r="G20" i="12"/>
  <c r="J20" i="12"/>
  <c r="K20" i="12"/>
  <c r="N20" i="12"/>
  <c r="O20" i="12"/>
  <c r="R20" i="12"/>
  <c r="S20" i="12"/>
  <c r="V20" i="12"/>
  <c r="W20" i="12"/>
  <c r="C20" i="12"/>
  <c r="F15" i="12"/>
  <c r="X15" i="12"/>
  <c r="G15" i="12"/>
  <c r="J15" i="12"/>
  <c r="K15" i="12"/>
  <c r="N15" i="12"/>
  <c r="O15" i="12"/>
  <c r="R15" i="12"/>
  <c r="S15" i="12"/>
  <c r="V15" i="12"/>
  <c r="W15" i="12"/>
  <c r="C15" i="12"/>
  <c r="F16" i="12"/>
  <c r="X16" i="12"/>
  <c r="G16" i="12"/>
  <c r="J16" i="12"/>
  <c r="K16" i="12"/>
  <c r="N16" i="12"/>
  <c r="O16" i="12"/>
  <c r="R16" i="12"/>
  <c r="S16" i="12"/>
  <c r="V16" i="12"/>
  <c r="W16" i="12"/>
  <c r="C16" i="12"/>
  <c r="C58" i="13"/>
  <c r="F44" i="13"/>
  <c r="F61" i="13"/>
  <c r="X44" i="13"/>
  <c r="G44" i="13"/>
  <c r="J44" i="13"/>
  <c r="K44" i="13"/>
  <c r="N44" i="13"/>
  <c r="O44" i="13"/>
  <c r="R44" i="13"/>
  <c r="S44" i="13"/>
  <c r="V44" i="13"/>
  <c r="W44" i="13"/>
  <c r="C44" i="13"/>
  <c r="F45" i="13"/>
  <c r="X45" i="13"/>
  <c r="G45" i="13"/>
  <c r="J45" i="13"/>
  <c r="K45" i="13"/>
  <c r="N45" i="13"/>
  <c r="O45" i="13"/>
  <c r="R45" i="13"/>
  <c r="S45" i="13"/>
  <c r="V45" i="13"/>
  <c r="W45" i="13"/>
  <c r="C45" i="13"/>
  <c r="F22" i="13"/>
  <c r="F21" i="13"/>
  <c r="F43" i="13"/>
  <c r="X43" i="13"/>
  <c r="G43" i="13"/>
  <c r="J43" i="13"/>
  <c r="K43" i="13"/>
  <c r="N43" i="13"/>
  <c r="O43" i="13"/>
  <c r="R43" i="13"/>
  <c r="S43" i="13"/>
  <c r="V43" i="13"/>
  <c r="W43" i="13"/>
  <c r="C43" i="13"/>
  <c r="F41" i="13"/>
  <c r="X41" i="13"/>
  <c r="G41" i="13"/>
  <c r="J41" i="13"/>
  <c r="K41" i="13"/>
  <c r="N41" i="13"/>
  <c r="O41" i="13"/>
  <c r="R41" i="13"/>
  <c r="S41" i="13"/>
  <c r="V41" i="13"/>
  <c r="W41" i="13"/>
  <c r="C41" i="13"/>
  <c r="F20" i="13"/>
  <c r="F19" i="13"/>
  <c r="F18" i="13"/>
  <c r="F39" i="13"/>
  <c r="X39" i="13"/>
  <c r="G39" i="13"/>
  <c r="J39" i="13"/>
  <c r="K39" i="13"/>
  <c r="N39" i="13"/>
  <c r="O39" i="13"/>
  <c r="R39" i="13"/>
  <c r="S39" i="13"/>
  <c r="V39" i="13"/>
  <c r="W39" i="13"/>
  <c r="C39" i="13"/>
  <c r="F40" i="13"/>
  <c r="X40" i="13"/>
  <c r="G40" i="13"/>
  <c r="J40" i="13"/>
  <c r="K40" i="13"/>
  <c r="N40" i="13"/>
  <c r="O40" i="13"/>
  <c r="R40" i="13"/>
  <c r="S40" i="13"/>
  <c r="V40" i="13"/>
  <c r="W40" i="13"/>
  <c r="C40" i="13"/>
  <c r="F17" i="13"/>
  <c r="F16" i="13"/>
  <c r="F37" i="13"/>
  <c r="X37" i="13"/>
  <c r="G37" i="13"/>
  <c r="J37" i="13"/>
  <c r="K37" i="13"/>
  <c r="N37" i="13"/>
  <c r="O37" i="13"/>
  <c r="R37" i="13"/>
  <c r="S37" i="13"/>
  <c r="V37" i="13"/>
  <c r="W37" i="13"/>
  <c r="C37" i="13"/>
  <c r="F38" i="13"/>
  <c r="X38" i="13"/>
  <c r="G38" i="13"/>
  <c r="J38" i="13"/>
  <c r="K38" i="13"/>
  <c r="N38" i="13"/>
  <c r="O38" i="13"/>
  <c r="R38" i="13"/>
  <c r="S38" i="13"/>
  <c r="V38" i="13"/>
  <c r="W38" i="13"/>
  <c r="C38" i="13"/>
  <c r="F15" i="13"/>
  <c r="F14" i="13"/>
  <c r="F32" i="13"/>
  <c r="X32" i="13"/>
  <c r="G32" i="13"/>
  <c r="J32" i="13"/>
  <c r="K32" i="13"/>
  <c r="N32" i="13"/>
  <c r="O32" i="13"/>
  <c r="R32" i="13"/>
  <c r="S32" i="13"/>
  <c r="V32" i="13"/>
  <c r="W32" i="13"/>
  <c r="C32" i="13"/>
  <c r="F33" i="13"/>
  <c r="X33" i="13"/>
  <c r="G33" i="13"/>
  <c r="J33" i="13"/>
  <c r="K33" i="13"/>
  <c r="N33" i="13"/>
  <c r="O33" i="13"/>
  <c r="R33" i="13"/>
  <c r="S33" i="13"/>
  <c r="V33" i="13"/>
  <c r="W33" i="13"/>
  <c r="C33" i="13"/>
  <c r="F10" i="13"/>
  <c r="F34" i="13"/>
  <c r="X34" i="13"/>
  <c r="G34" i="13"/>
  <c r="J34" i="13"/>
  <c r="K34" i="13"/>
  <c r="N34" i="13"/>
  <c r="O34" i="13"/>
  <c r="R34" i="13"/>
  <c r="S34" i="13"/>
  <c r="V34" i="13"/>
  <c r="W34" i="13"/>
  <c r="C34" i="13"/>
  <c r="F35" i="13"/>
  <c r="X35" i="13"/>
  <c r="G35" i="13"/>
  <c r="J35" i="13"/>
  <c r="K35" i="13"/>
  <c r="N35" i="13"/>
  <c r="O35" i="13"/>
  <c r="R35" i="13"/>
  <c r="S35" i="13"/>
  <c r="V35" i="13"/>
  <c r="W35" i="13"/>
  <c r="C35" i="13"/>
  <c r="F13" i="13"/>
  <c r="F12" i="13"/>
  <c r="F11" i="13"/>
  <c r="F9" i="13"/>
  <c r="F8" i="13"/>
  <c r="F7" i="13"/>
  <c r="R29" i="13"/>
  <c r="X29" i="13"/>
  <c r="S29" i="13"/>
  <c r="F29" i="13"/>
  <c r="G29" i="13"/>
  <c r="J29" i="13"/>
  <c r="K29" i="13"/>
  <c r="N29" i="13"/>
  <c r="O29" i="13"/>
  <c r="V29" i="13"/>
  <c r="W29" i="13"/>
  <c r="C29" i="13"/>
  <c r="F28" i="13"/>
  <c r="X28" i="13"/>
  <c r="G28" i="13"/>
  <c r="J28" i="13"/>
  <c r="K28" i="13"/>
  <c r="N28" i="13"/>
  <c r="O28" i="13"/>
  <c r="R28" i="13"/>
  <c r="S28" i="13"/>
  <c r="V28" i="13"/>
  <c r="W28" i="13"/>
  <c r="C28" i="13"/>
  <c r="F6" i="13"/>
  <c r="F5" i="13"/>
  <c r="F4" i="13"/>
  <c r="F3" i="13"/>
  <c r="X30" i="13"/>
  <c r="V30" i="13"/>
  <c r="W30" i="13"/>
  <c r="R30" i="13"/>
  <c r="S30" i="13"/>
  <c r="N30" i="13"/>
  <c r="O30" i="13"/>
  <c r="J30" i="13"/>
  <c r="K30" i="13"/>
  <c r="F30" i="13"/>
  <c r="G30" i="13"/>
  <c r="C30" i="13"/>
  <c r="X31" i="13"/>
  <c r="V31" i="13"/>
  <c r="W31" i="13"/>
  <c r="R31" i="13"/>
  <c r="S31" i="13"/>
  <c r="N31" i="13"/>
  <c r="O31" i="13"/>
  <c r="J31" i="13"/>
  <c r="K31" i="13"/>
  <c r="F31" i="13"/>
  <c r="G31" i="13"/>
  <c r="C31" i="13"/>
  <c r="X42" i="13"/>
  <c r="V42" i="13"/>
  <c r="W42" i="13"/>
  <c r="R42" i="13"/>
  <c r="S42" i="13"/>
  <c r="N42" i="13"/>
  <c r="O42" i="13"/>
  <c r="J42" i="13"/>
  <c r="K42" i="13"/>
  <c r="F42" i="13"/>
  <c r="G42" i="13"/>
  <c r="C42" i="13"/>
  <c r="X36" i="13"/>
  <c r="V36" i="13"/>
  <c r="W36" i="13"/>
  <c r="R36" i="13"/>
  <c r="S36" i="13"/>
  <c r="N36" i="13"/>
  <c r="O36" i="13"/>
  <c r="J36" i="13"/>
  <c r="K36" i="13"/>
  <c r="F36" i="13"/>
  <c r="G36" i="13"/>
  <c r="C36" i="13"/>
  <c r="X27" i="13"/>
  <c r="V27" i="13"/>
  <c r="W27" i="13"/>
  <c r="R27" i="13"/>
  <c r="S27" i="13"/>
  <c r="N27" i="13"/>
  <c r="O27" i="13"/>
  <c r="J27" i="13"/>
  <c r="K27" i="13"/>
  <c r="F27" i="13"/>
  <c r="G27" i="13"/>
  <c r="C27" i="13"/>
  <c r="X26" i="13"/>
  <c r="V26" i="13"/>
  <c r="W26" i="13"/>
  <c r="R26" i="13"/>
  <c r="S26" i="13"/>
  <c r="N26" i="13"/>
  <c r="O26" i="13"/>
  <c r="J26" i="13"/>
  <c r="K26" i="13"/>
  <c r="F26" i="13"/>
  <c r="G26" i="13"/>
  <c r="C26" i="13"/>
  <c r="K22" i="13"/>
  <c r="J22" i="13"/>
  <c r="K21" i="13"/>
  <c r="J21" i="13"/>
  <c r="K7" i="13"/>
  <c r="J7" i="13"/>
  <c r="K9" i="13"/>
  <c r="J9" i="13"/>
  <c r="K8" i="13"/>
  <c r="J8" i="13"/>
  <c r="K10" i="13"/>
  <c r="J10" i="13"/>
  <c r="K19" i="13"/>
  <c r="J19" i="13"/>
  <c r="K18" i="13"/>
  <c r="J18" i="13"/>
  <c r="K20" i="13"/>
  <c r="J20" i="13"/>
  <c r="K17" i="13"/>
  <c r="J17" i="13"/>
  <c r="K16" i="13"/>
  <c r="J16" i="13"/>
  <c r="K15" i="13"/>
  <c r="J15" i="13"/>
  <c r="K14" i="13"/>
  <c r="J14" i="13"/>
  <c r="K13" i="13"/>
  <c r="J13" i="13"/>
  <c r="K11" i="13"/>
  <c r="J11" i="13"/>
  <c r="K12" i="13"/>
  <c r="J12" i="13"/>
  <c r="K6" i="13"/>
  <c r="J6" i="13"/>
  <c r="K5" i="13"/>
  <c r="J5" i="13"/>
  <c r="K4" i="13"/>
  <c r="J4" i="13"/>
  <c r="K3" i="13"/>
  <c r="J3" i="13"/>
  <c r="X19" i="12"/>
  <c r="V19" i="12"/>
  <c r="W19" i="12"/>
  <c r="R19" i="12"/>
  <c r="S19" i="12"/>
  <c r="N19" i="12"/>
  <c r="O19" i="12"/>
  <c r="J19" i="12"/>
  <c r="K19" i="12"/>
  <c r="F19" i="12"/>
  <c r="G19" i="12"/>
  <c r="C19" i="12"/>
  <c r="X18" i="12"/>
  <c r="V18" i="12"/>
  <c r="W18" i="12"/>
  <c r="R18" i="12"/>
  <c r="S18" i="12"/>
  <c r="N18" i="12"/>
  <c r="O18" i="12"/>
  <c r="J18" i="12"/>
  <c r="K18" i="12"/>
  <c r="F18" i="12"/>
  <c r="G18" i="12"/>
  <c r="C18" i="12"/>
  <c r="X17" i="12"/>
  <c r="V17" i="12"/>
  <c r="W17" i="12"/>
  <c r="R17" i="12"/>
  <c r="S17" i="12"/>
  <c r="N17" i="12"/>
  <c r="O17" i="12"/>
  <c r="J17" i="12"/>
  <c r="K17" i="12"/>
  <c r="F17" i="12"/>
  <c r="G17" i="12"/>
  <c r="C17" i="12"/>
  <c r="K11" i="12"/>
  <c r="J11" i="12"/>
  <c r="K10" i="12"/>
  <c r="J10" i="12"/>
  <c r="K8" i="12"/>
  <c r="J8" i="12"/>
  <c r="K7" i="12"/>
  <c r="J7" i="12"/>
  <c r="K9" i="12"/>
  <c r="J9" i="12"/>
  <c r="K6" i="12"/>
  <c r="J6" i="12"/>
  <c r="K5" i="12"/>
  <c r="J5" i="12"/>
  <c r="K4" i="12"/>
  <c r="J4" i="12"/>
  <c r="K3" i="12"/>
  <c r="J3" i="12"/>
  <c r="F61" i="11"/>
  <c r="C58" i="11"/>
  <c r="X45" i="11"/>
  <c r="V45" i="11"/>
  <c r="W45" i="11"/>
  <c r="R45" i="11"/>
  <c r="S45" i="11"/>
  <c r="N45" i="11"/>
  <c r="O45" i="11"/>
  <c r="J45" i="11"/>
  <c r="K45" i="11"/>
  <c r="F45" i="11"/>
  <c r="G45" i="11"/>
  <c r="C45" i="11"/>
  <c r="X44" i="11"/>
  <c r="V44" i="11"/>
  <c r="W44" i="11"/>
  <c r="R44" i="11"/>
  <c r="S44" i="11"/>
  <c r="N44" i="11"/>
  <c r="O44" i="11"/>
  <c r="J44" i="11"/>
  <c r="K44" i="11"/>
  <c r="F44" i="11"/>
  <c r="G44" i="11"/>
  <c r="C44" i="11"/>
  <c r="X43" i="11"/>
  <c r="V43" i="11"/>
  <c r="W43" i="11"/>
  <c r="R43" i="11"/>
  <c r="S43" i="11"/>
  <c r="N43" i="11"/>
  <c r="O43" i="11"/>
  <c r="J43" i="11"/>
  <c r="K43" i="11"/>
  <c r="F43" i="11"/>
  <c r="G43" i="11"/>
  <c r="C43" i="11"/>
  <c r="X42" i="11"/>
  <c r="V42" i="11"/>
  <c r="W42" i="11"/>
  <c r="R42" i="11"/>
  <c r="S42" i="11"/>
  <c r="N42" i="11"/>
  <c r="O42" i="11"/>
  <c r="J42" i="11"/>
  <c r="K42" i="11"/>
  <c r="F42" i="11"/>
  <c r="G42" i="11"/>
  <c r="C42" i="11"/>
  <c r="X41" i="11"/>
  <c r="V41" i="11"/>
  <c r="W41" i="11"/>
  <c r="R41" i="11"/>
  <c r="S41" i="11"/>
  <c r="N41" i="11"/>
  <c r="O41" i="11"/>
  <c r="J41" i="11"/>
  <c r="K41" i="11"/>
  <c r="F41" i="11"/>
  <c r="G41" i="11"/>
  <c r="C41" i="11"/>
  <c r="X40" i="11"/>
  <c r="V40" i="11"/>
  <c r="W40" i="11"/>
  <c r="R40" i="11"/>
  <c r="S40" i="11"/>
  <c r="N40" i="11"/>
  <c r="O40" i="11"/>
  <c r="J40" i="11"/>
  <c r="K40" i="11"/>
  <c r="F40" i="11"/>
  <c r="G40" i="11"/>
  <c r="C40" i="11"/>
  <c r="X39" i="11"/>
  <c r="V39" i="11"/>
  <c r="W39" i="11"/>
  <c r="R39" i="11"/>
  <c r="S39" i="11"/>
  <c r="N39" i="11"/>
  <c r="O39" i="11"/>
  <c r="J39" i="11"/>
  <c r="K39" i="11"/>
  <c r="F39" i="11"/>
  <c r="G39" i="11"/>
  <c r="C39" i="11"/>
  <c r="X38" i="11"/>
  <c r="V38" i="11"/>
  <c r="W38" i="11"/>
  <c r="R38" i="11"/>
  <c r="S38" i="11"/>
  <c r="N38" i="11"/>
  <c r="O38" i="11"/>
  <c r="J38" i="11"/>
  <c r="K38" i="11"/>
  <c r="F38" i="11"/>
  <c r="G38" i="11"/>
  <c r="C38" i="11"/>
  <c r="X37" i="11"/>
  <c r="V37" i="11"/>
  <c r="W37" i="11"/>
  <c r="R37" i="11"/>
  <c r="S37" i="11"/>
  <c r="N37" i="11"/>
  <c r="O37" i="11"/>
  <c r="J37" i="11"/>
  <c r="K37" i="11"/>
  <c r="F37" i="11"/>
  <c r="G37" i="11"/>
  <c r="C37" i="11"/>
  <c r="X36" i="11"/>
  <c r="V36" i="11"/>
  <c r="W36" i="11"/>
  <c r="R36" i="11"/>
  <c r="S36" i="11"/>
  <c r="N36" i="11"/>
  <c r="O36" i="11"/>
  <c r="J36" i="11"/>
  <c r="K36" i="11"/>
  <c r="F36" i="11"/>
  <c r="G36" i="11"/>
  <c r="C36" i="11"/>
  <c r="X35" i="11"/>
  <c r="V35" i="11"/>
  <c r="W35" i="11"/>
  <c r="R35" i="11"/>
  <c r="S35" i="11"/>
  <c r="N35" i="11"/>
  <c r="O35" i="11"/>
  <c r="J35" i="11"/>
  <c r="K35" i="11"/>
  <c r="F35" i="11"/>
  <c r="G35" i="11"/>
  <c r="C35" i="11"/>
  <c r="X34" i="11"/>
  <c r="V34" i="11"/>
  <c r="W34" i="11"/>
  <c r="R34" i="11"/>
  <c r="S34" i="11"/>
  <c r="N34" i="11"/>
  <c r="O34" i="11"/>
  <c r="J34" i="11"/>
  <c r="K34" i="11"/>
  <c r="F34" i="11"/>
  <c r="G34" i="11"/>
  <c r="C34" i="11"/>
  <c r="X33" i="11"/>
  <c r="V33" i="11"/>
  <c r="W33" i="11"/>
  <c r="R33" i="11"/>
  <c r="S33" i="11"/>
  <c r="N33" i="11"/>
  <c r="O33" i="11"/>
  <c r="J33" i="11"/>
  <c r="K33" i="11"/>
  <c r="F33" i="11"/>
  <c r="G33" i="11"/>
  <c r="C33" i="11"/>
  <c r="X32" i="11"/>
  <c r="V32" i="11"/>
  <c r="W32" i="11"/>
  <c r="R32" i="11"/>
  <c r="S32" i="11"/>
  <c r="N32" i="11"/>
  <c r="O32" i="11"/>
  <c r="J32" i="11"/>
  <c r="K32" i="11"/>
  <c r="F32" i="11"/>
  <c r="G32" i="11"/>
  <c r="C32" i="11"/>
  <c r="X31" i="11"/>
  <c r="V31" i="11"/>
  <c r="W31" i="11"/>
  <c r="R31" i="11"/>
  <c r="S31" i="11"/>
  <c r="N31" i="11"/>
  <c r="O31" i="11"/>
  <c r="J31" i="11"/>
  <c r="K31" i="11"/>
  <c r="F31" i="11"/>
  <c r="G31" i="11"/>
  <c r="C31" i="11"/>
  <c r="X30" i="11"/>
  <c r="V30" i="11"/>
  <c r="W30" i="11"/>
  <c r="R30" i="11"/>
  <c r="S30" i="11"/>
  <c r="N30" i="11"/>
  <c r="O30" i="11"/>
  <c r="J30" i="11"/>
  <c r="K30" i="11"/>
  <c r="F30" i="11"/>
  <c r="G30" i="11"/>
  <c r="C30" i="11"/>
  <c r="X29" i="11"/>
  <c r="V29" i="11"/>
  <c r="W29" i="11"/>
  <c r="R29" i="11"/>
  <c r="S29" i="11"/>
  <c r="N29" i="11"/>
  <c r="O29" i="11"/>
  <c r="J29" i="11"/>
  <c r="K29" i="11"/>
  <c r="F29" i="11"/>
  <c r="G29" i="11"/>
  <c r="C29" i="11"/>
  <c r="X28" i="11"/>
  <c r="V28" i="11"/>
  <c r="W28" i="11"/>
  <c r="R28" i="11"/>
  <c r="S28" i="11"/>
  <c r="N28" i="11"/>
  <c r="O28" i="11"/>
  <c r="J28" i="11"/>
  <c r="K28" i="11"/>
  <c r="F28" i="11"/>
  <c r="G28" i="11"/>
  <c r="C28" i="11"/>
  <c r="X27" i="11"/>
  <c r="V27" i="11"/>
  <c r="W27" i="11"/>
  <c r="R27" i="11"/>
  <c r="S27" i="11"/>
  <c r="N27" i="11"/>
  <c r="O27" i="11"/>
  <c r="J27" i="11"/>
  <c r="K27" i="11"/>
  <c r="F27" i="11"/>
  <c r="G27" i="11"/>
  <c r="C27" i="11"/>
  <c r="X26" i="11"/>
  <c r="V26" i="11"/>
  <c r="W26" i="11"/>
  <c r="R26" i="11"/>
  <c r="S26" i="11"/>
  <c r="N26" i="11"/>
  <c r="O26" i="11"/>
  <c r="J26" i="11"/>
  <c r="K26" i="11"/>
  <c r="F26" i="11"/>
  <c r="G26" i="11"/>
  <c r="C26" i="11"/>
  <c r="K22" i="11"/>
  <c r="F22" i="11"/>
  <c r="J22" i="11"/>
  <c r="K21" i="11"/>
  <c r="F21" i="11"/>
  <c r="J21" i="11"/>
  <c r="K20" i="11"/>
  <c r="F20" i="11"/>
  <c r="J20" i="11"/>
  <c r="K19" i="11"/>
  <c r="F19" i="11"/>
  <c r="J19" i="11"/>
  <c r="K18" i="11"/>
  <c r="F18" i="11"/>
  <c r="J18" i="11"/>
  <c r="K17" i="11"/>
  <c r="F17" i="11"/>
  <c r="J17" i="11"/>
  <c r="K16" i="11"/>
  <c r="F16" i="11"/>
  <c r="J16" i="11"/>
  <c r="F14" i="11"/>
  <c r="J14" i="11"/>
  <c r="R15" i="11"/>
  <c r="K15" i="11"/>
  <c r="F15" i="11"/>
  <c r="J15" i="11"/>
  <c r="R14" i="11"/>
  <c r="K14" i="11"/>
  <c r="K13" i="11"/>
  <c r="F13" i="11"/>
  <c r="J13" i="11"/>
  <c r="K12" i="11"/>
  <c r="F12" i="11"/>
  <c r="J12" i="11"/>
  <c r="K11" i="11"/>
  <c r="F11" i="11"/>
  <c r="J11" i="11"/>
  <c r="K10" i="11"/>
  <c r="F10" i="11"/>
  <c r="J10" i="11"/>
  <c r="K9" i="11"/>
  <c r="F9" i="11"/>
  <c r="J9" i="11"/>
  <c r="K8" i="11"/>
  <c r="F8" i="11"/>
  <c r="J8" i="11"/>
  <c r="K7" i="11"/>
  <c r="F7" i="11"/>
  <c r="J7" i="11"/>
  <c r="K6" i="11"/>
  <c r="F6" i="11"/>
  <c r="J6" i="11"/>
  <c r="K5" i="11"/>
  <c r="F5" i="11"/>
  <c r="J5" i="11"/>
  <c r="K4" i="11"/>
  <c r="F4" i="11"/>
  <c r="J4" i="11"/>
  <c r="K3" i="11"/>
  <c r="F3" i="11"/>
  <c r="J3" i="11"/>
  <c r="F35" i="10"/>
  <c r="C32" i="10"/>
  <c r="X23" i="10"/>
  <c r="V23" i="10"/>
  <c r="W23" i="10"/>
  <c r="R23" i="10"/>
  <c r="S23" i="10"/>
  <c r="N23" i="10"/>
  <c r="O23" i="10"/>
  <c r="J23" i="10"/>
  <c r="K23" i="10"/>
  <c r="F23" i="10"/>
  <c r="G23" i="10"/>
  <c r="C23" i="10"/>
  <c r="X22" i="10"/>
  <c r="V22" i="10"/>
  <c r="W22" i="10"/>
  <c r="R22" i="10"/>
  <c r="S22" i="10"/>
  <c r="N22" i="10"/>
  <c r="O22" i="10"/>
  <c r="J22" i="10"/>
  <c r="K22" i="10"/>
  <c r="F22" i="10"/>
  <c r="G22" i="10"/>
  <c r="C22" i="10"/>
  <c r="X21" i="10"/>
  <c r="V21" i="10"/>
  <c r="W21" i="10"/>
  <c r="R21" i="10"/>
  <c r="S21" i="10"/>
  <c r="N21" i="10"/>
  <c r="O21" i="10"/>
  <c r="J21" i="10"/>
  <c r="K21" i="10"/>
  <c r="F21" i="10"/>
  <c r="G21" i="10"/>
  <c r="C21" i="10"/>
  <c r="X20" i="10"/>
  <c r="V20" i="10"/>
  <c r="W20" i="10"/>
  <c r="R20" i="10"/>
  <c r="S20" i="10"/>
  <c r="N20" i="10"/>
  <c r="O20" i="10"/>
  <c r="J20" i="10"/>
  <c r="K20" i="10"/>
  <c r="F20" i="10"/>
  <c r="G20" i="10"/>
  <c r="C20" i="10"/>
  <c r="X19" i="10"/>
  <c r="V19" i="10"/>
  <c r="W19" i="10"/>
  <c r="R19" i="10"/>
  <c r="S19" i="10"/>
  <c r="N19" i="10"/>
  <c r="O19" i="10"/>
  <c r="J19" i="10"/>
  <c r="K19" i="10"/>
  <c r="F19" i="10"/>
  <c r="G19" i="10"/>
  <c r="C19" i="10"/>
  <c r="X18" i="10"/>
  <c r="V18" i="10"/>
  <c r="W18" i="10"/>
  <c r="R18" i="10"/>
  <c r="S18" i="10"/>
  <c r="N18" i="10"/>
  <c r="O18" i="10"/>
  <c r="J18" i="10"/>
  <c r="K18" i="10"/>
  <c r="F18" i="10"/>
  <c r="G18" i="10"/>
  <c r="C18" i="10"/>
  <c r="X17" i="10"/>
  <c r="V17" i="10"/>
  <c r="W17" i="10"/>
  <c r="R17" i="10"/>
  <c r="S17" i="10"/>
  <c r="N17" i="10"/>
  <c r="O17" i="10"/>
  <c r="J17" i="10"/>
  <c r="K17" i="10"/>
  <c r="F17" i="10"/>
  <c r="G17" i="10"/>
  <c r="C17" i="10"/>
  <c r="X16" i="10"/>
  <c r="V16" i="10"/>
  <c r="W16" i="10"/>
  <c r="R16" i="10"/>
  <c r="S16" i="10"/>
  <c r="N16" i="10"/>
  <c r="O16" i="10"/>
  <c r="J16" i="10"/>
  <c r="K16" i="10"/>
  <c r="F16" i="10"/>
  <c r="G16" i="10"/>
  <c r="C16" i="10"/>
  <c r="X15" i="10"/>
  <c r="V15" i="10"/>
  <c r="W15" i="10"/>
  <c r="R15" i="10"/>
  <c r="S15" i="10"/>
  <c r="N15" i="10"/>
  <c r="O15" i="10"/>
  <c r="J15" i="10"/>
  <c r="K15" i="10"/>
  <c r="F15" i="10"/>
  <c r="G15" i="10"/>
  <c r="C15" i="10"/>
  <c r="K11" i="10"/>
  <c r="F11" i="10"/>
  <c r="J11" i="10"/>
  <c r="K10" i="10"/>
  <c r="F10" i="10"/>
  <c r="J10" i="10"/>
  <c r="K9" i="10"/>
  <c r="F9" i="10"/>
  <c r="J9" i="10"/>
  <c r="K8" i="10"/>
  <c r="F8" i="10"/>
  <c r="J8" i="10"/>
  <c r="K7" i="10"/>
  <c r="F7" i="10"/>
  <c r="J7" i="10"/>
  <c r="K6" i="10"/>
  <c r="F3" i="10"/>
  <c r="J6" i="10"/>
  <c r="F6" i="10"/>
  <c r="K5" i="10"/>
  <c r="J5" i="10"/>
  <c r="F5" i="10"/>
  <c r="K4" i="10"/>
  <c r="J4" i="10"/>
  <c r="F4" i="10"/>
  <c r="K3" i="10"/>
  <c r="J3" i="10"/>
  <c r="F53" i="9"/>
  <c r="C50" i="9"/>
  <c r="X37" i="9"/>
  <c r="W37" i="9"/>
  <c r="S37" i="9"/>
  <c r="O37" i="9"/>
  <c r="K37" i="9"/>
  <c r="F37" i="9"/>
  <c r="G37" i="9"/>
  <c r="C37" i="9"/>
  <c r="X36" i="9"/>
  <c r="W36" i="9"/>
  <c r="S36" i="9"/>
  <c r="O36" i="9"/>
  <c r="K36" i="9"/>
  <c r="F36" i="9"/>
  <c r="G36" i="9"/>
  <c r="C36" i="9"/>
  <c r="X35" i="9"/>
  <c r="W35" i="9"/>
  <c r="S35" i="9"/>
  <c r="O35" i="9"/>
  <c r="K35" i="9"/>
  <c r="F35" i="9"/>
  <c r="G35" i="9"/>
  <c r="C35" i="9"/>
  <c r="X34" i="9"/>
  <c r="W34" i="9"/>
  <c r="S34" i="9"/>
  <c r="O34" i="9"/>
  <c r="K34" i="9"/>
  <c r="F34" i="9"/>
  <c r="G34" i="9"/>
  <c r="C34" i="9"/>
  <c r="X33" i="9"/>
  <c r="W33" i="9"/>
  <c r="S33" i="9"/>
  <c r="O33" i="9"/>
  <c r="K33" i="9"/>
  <c r="F33" i="9"/>
  <c r="G33" i="9"/>
  <c r="C33" i="9"/>
  <c r="X32" i="9"/>
  <c r="W32" i="9"/>
  <c r="S32" i="9"/>
  <c r="O32" i="9"/>
  <c r="K32" i="9"/>
  <c r="F32" i="9"/>
  <c r="G32" i="9"/>
  <c r="C32" i="9"/>
  <c r="X31" i="9"/>
  <c r="W31" i="9"/>
  <c r="S31" i="9"/>
  <c r="O31" i="9"/>
  <c r="K31" i="9"/>
  <c r="F31" i="9"/>
  <c r="G31" i="9"/>
  <c r="C31" i="9"/>
  <c r="X30" i="9"/>
  <c r="W30" i="9"/>
  <c r="S30" i="9"/>
  <c r="O30" i="9"/>
  <c r="K30" i="9"/>
  <c r="F30" i="9"/>
  <c r="G30" i="9"/>
  <c r="C30" i="9"/>
  <c r="X29" i="9"/>
  <c r="W29" i="9"/>
  <c r="S29" i="9"/>
  <c r="O29" i="9"/>
  <c r="K29" i="9"/>
  <c r="F29" i="9"/>
  <c r="G29" i="9"/>
  <c r="C29" i="9"/>
  <c r="X28" i="9"/>
  <c r="W28" i="9"/>
  <c r="S28" i="9"/>
  <c r="O28" i="9"/>
  <c r="K28" i="9"/>
  <c r="F28" i="9"/>
  <c r="G28" i="9"/>
  <c r="C28" i="9"/>
  <c r="X27" i="9"/>
  <c r="W27" i="9"/>
  <c r="S27" i="9"/>
  <c r="O27" i="9"/>
  <c r="K27" i="9"/>
  <c r="F27" i="9"/>
  <c r="G27" i="9"/>
  <c r="C27" i="9"/>
  <c r="X26" i="9"/>
  <c r="W26" i="9"/>
  <c r="S26" i="9"/>
  <c r="O26" i="9"/>
  <c r="K26" i="9"/>
  <c r="F26" i="9"/>
  <c r="G26" i="9"/>
  <c r="C26" i="9"/>
  <c r="X25" i="9"/>
  <c r="W25" i="9"/>
  <c r="S25" i="9"/>
  <c r="O25" i="9"/>
  <c r="K25" i="9"/>
  <c r="F25" i="9"/>
  <c r="G25" i="9"/>
  <c r="C25" i="9"/>
  <c r="X24" i="9"/>
  <c r="W24" i="9"/>
  <c r="S24" i="9"/>
  <c r="O24" i="9"/>
  <c r="K24" i="9"/>
  <c r="F24" i="9"/>
  <c r="G24" i="9"/>
  <c r="C24" i="9"/>
  <c r="X23" i="9"/>
  <c r="W23" i="9"/>
  <c r="S23" i="9"/>
  <c r="O23" i="9"/>
  <c r="K23" i="9"/>
  <c r="F23" i="9"/>
  <c r="G23" i="9"/>
  <c r="C23" i="9"/>
  <c r="X22" i="9"/>
  <c r="W22" i="9"/>
  <c r="S22" i="9"/>
  <c r="O22" i="9"/>
  <c r="K22" i="9"/>
  <c r="F22" i="9"/>
  <c r="G22" i="9"/>
  <c r="C22" i="9"/>
  <c r="K18" i="9"/>
  <c r="F18" i="9"/>
  <c r="J18" i="9"/>
  <c r="K17" i="9"/>
  <c r="F17" i="9"/>
  <c r="J17" i="9"/>
  <c r="K16" i="9"/>
  <c r="F16" i="9"/>
  <c r="J16" i="9"/>
  <c r="K15" i="9"/>
  <c r="F15" i="9"/>
  <c r="J15" i="9"/>
  <c r="K14" i="9"/>
  <c r="F14" i="9"/>
  <c r="J14" i="9"/>
  <c r="K13" i="9"/>
  <c r="F13" i="9"/>
  <c r="J13" i="9"/>
  <c r="K12" i="9"/>
  <c r="F12" i="9"/>
  <c r="J12" i="9"/>
  <c r="K11" i="9"/>
  <c r="F11" i="9"/>
  <c r="J11" i="9"/>
  <c r="K10" i="9"/>
  <c r="F10" i="9"/>
  <c r="J10" i="9"/>
  <c r="K9" i="9"/>
  <c r="F9" i="9"/>
  <c r="J9" i="9"/>
  <c r="K8" i="9"/>
  <c r="F8" i="9"/>
  <c r="J8" i="9"/>
  <c r="K7" i="9"/>
  <c r="F7" i="9"/>
  <c r="J7" i="9"/>
  <c r="K6" i="9"/>
  <c r="F6" i="9"/>
  <c r="J6" i="9"/>
  <c r="K5" i="9"/>
  <c r="F5" i="9"/>
  <c r="J5" i="9"/>
  <c r="K4" i="9"/>
  <c r="F4" i="9"/>
  <c r="J4" i="9"/>
  <c r="K3" i="9"/>
  <c r="F3" i="9"/>
  <c r="J3" i="9"/>
  <c r="F30" i="8"/>
  <c r="C27" i="8"/>
  <c r="X19" i="8"/>
  <c r="W19" i="8"/>
  <c r="S19" i="8"/>
  <c r="O19" i="8"/>
  <c r="K19" i="8"/>
  <c r="F19" i="8"/>
  <c r="G19" i="8"/>
  <c r="C19" i="8"/>
  <c r="X18" i="8"/>
  <c r="W18" i="8"/>
  <c r="S18" i="8"/>
  <c r="O18" i="8"/>
  <c r="K18" i="8"/>
  <c r="F18" i="8"/>
  <c r="G18" i="8"/>
  <c r="C18" i="8"/>
  <c r="X17" i="8"/>
  <c r="W17" i="8"/>
  <c r="S17" i="8"/>
  <c r="O17" i="8"/>
  <c r="K17" i="8"/>
  <c r="F17" i="8"/>
  <c r="G17" i="8"/>
  <c r="C17" i="8"/>
  <c r="X16" i="8"/>
  <c r="W16" i="8"/>
  <c r="S16" i="8"/>
  <c r="O16" i="8"/>
  <c r="K16" i="8"/>
  <c r="F16" i="8"/>
  <c r="G16" i="8"/>
  <c r="C16" i="8"/>
  <c r="X15" i="8"/>
  <c r="W15" i="8"/>
  <c r="S15" i="8"/>
  <c r="O15" i="8"/>
  <c r="K15" i="8"/>
  <c r="F15" i="8"/>
  <c r="G15" i="8"/>
  <c r="C15" i="8"/>
  <c r="X14" i="8"/>
  <c r="W14" i="8"/>
  <c r="S14" i="8"/>
  <c r="O14" i="8"/>
  <c r="K14" i="8"/>
  <c r="F14" i="8"/>
  <c r="G14" i="8"/>
  <c r="C14" i="8"/>
  <c r="X13" i="8"/>
  <c r="W13" i="8"/>
  <c r="S13" i="8"/>
  <c r="O13" i="8"/>
  <c r="K13" i="8"/>
  <c r="F13" i="8"/>
  <c r="G13" i="8"/>
  <c r="C13" i="8"/>
  <c r="K9" i="8"/>
  <c r="F9" i="8"/>
  <c r="J9" i="8"/>
  <c r="K8" i="8"/>
  <c r="F8" i="8"/>
  <c r="J8" i="8"/>
  <c r="K7" i="8"/>
  <c r="F7" i="8"/>
  <c r="J7" i="8"/>
  <c r="K6" i="8"/>
  <c r="F6" i="8"/>
  <c r="J6" i="8"/>
  <c r="K5" i="8"/>
  <c r="F5" i="8"/>
  <c r="J5" i="8"/>
  <c r="K4" i="8"/>
  <c r="F4" i="8"/>
  <c r="J4" i="8"/>
  <c r="K3" i="8"/>
  <c r="F3" i="8"/>
  <c r="J3" i="8"/>
  <c r="F55" i="7"/>
  <c r="C52" i="7"/>
  <c r="X39" i="7"/>
  <c r="V39" i="7"/>
  <c r="W39" i="7"/>
  <c r="R39" i="7"/>
  <c r="S39" i="7"/>
  <c r="N39" i="7"/>
  <c r="O39" i="7"/>
  <c r="J39" i="7"/>
  <c r="K39" i="7"/>
  <c r="F39" i="7"/>
  <c r="G39" i="7"/>
  <c r="C39" i="7"/>
  <c r="X38" i="7"/>
  <c r="V38" i="7"/>
  <c r="W38" i="7"/>
  <c r="R38" i="7"/>
  <c r="S38" i="7"/>
  <c r="N38" i="7"/>
  <c r="O38" i="7"/>
  <c r="J38" i="7"/>
  <c r="K38" i="7"/>
  <c r="F38" i="7"/>
  <c r="G38" i="7"/>
  <c r="C38" i="7"/>
  <c r="X37" i="7"/>
  <c r="V37" i="7"/>
  <c r="W37" i="7"/>
  <c r="R37" i="7"/>
  <c r="S37" i="7"/>
  <c r="N37" i="7"/>
  <c r="O37" i="7"/>
  <c r="J37" i="7"/>
  <c r="K37" i="7"/>
  <c r="F37" i="7"/>
  <c r="G37" i="7"/>
  <c r="C37" i="7"/>
  <c r="X36" i="7"/>
  <c r="V36" i="7"/>
  <c r="W36" i="7"/>
  <c r="R36" i="7"/>
  <c r="S36" i="7"/>
  <c r="N36" i="7"/>
  <c r="O36" i="7"/>
  <c r="J36" i="7"/>
  <c r="K36" i="7"/>
  <c r="F36" i="7"/>
  <c r="G36" i="7"/>
  <c r="C36" i="7"/>
  <c r="X35" i="7"/>
  <c r="V35" i="7"/>
  <c r="W35" i="7"/>
  <c r="R35" i="7"/>
  <c r="S35" i="7"/>
  <c r="N35" i="7"/>
  <c r="O35" i="7"/>
  <c r="J35" i="7"/>
  <c r="K35" i="7"/>
  <c r="F35" i="7"/>
  <c r="G35" i="7"/>
  <c r="C35" i="7"/>
  <c r="X34" i="7"/>
  <c r="V34" i="7"/>
  <c r="W34" i="7"/>
  <c r="R34" i="7"/>
  <c r="S34" i="7"/>
  <c r="N34" i="7"/>
  <c r="O34" i="7"/>
  <c r="J34" i="7"/>
  <c r="K34" i="7"/>
  <c r="F34" i="7"/>
  <c r="G34" i="7"/>
  <c r="C34" i="7"/>
  <c r="X33" i="7"/>
  <c r="V33" i="7"/>
  <c r="W33" i="7"/>
  <c r="R33" i="7"/>
  <c r="S33" i="7"/>
  <c r="N33" i="7"/>
  <c r="O33" i="7"/>
  <c r="J33" i="7"/>
  <c r="K33" i="7"/>
  <c r="F33" i="7"/>
  <c r="G33" i="7"/>
  <c r="C33" i="7"/>
  <c r="X32" i="7"/>
  <c r="V32" i="7"/>
  <c r="W32" i="7"/>
  <c r="R32" i="7"/>
  <c r="S32" i="7"/>
  <c r="N32" i="7"/>
  <c r="O32" i="7"/>
  <c r="J32" i="7"/>
  <c r="K32" i="7"/>
  <c r="F32" i="7"/>
  <c r="G32" i="7"/>
  <c r="C32" i="7"/>
  <c r="X31" i="7"/>
  <c r="V31" i="7"/>
  <c r="W31" i="7"/>
  <c r="R31" i="7"/>
  <c r="S31" i="7"/>
  <c r="N31" i="7"/>
  <c r="O31" i="7"/>
  <c r="J31" i="7"/>
  <c r="K31" i="7"/>
  <c r="F31" i="7"/>
  <c r="G31" i="7"/>
  <c r="C31" i="7"/>
  <c r="X30" i="7"/>
  <c r="V30" i="7"/>
  <c r="W30" i="7"/>
  <c r="R30" i="7"/>
  <c r="S30" i="7"/>
  <c r="N30" i="7"/>
  <c r="O30" i="7"/>
  <c r="J30" i="7"/>
  <c r="K30" i="7"/>
  <c r="F30" i="7"/>
  <c r="G30" i="7"/>
  <c r="C30" i="7"/>
  <c r="X29" i="7"/>
  <c r="V29" i="7"/>
  <c r="W29" i="7"/>
  <c r="R29" i="7"/>
  <c r="S29" i="7"/>
  <c r="N29" i="7"/>
  <c r="O29" i="7"/>
  <c r="J29" i="7"/>
  <c r="K29" i="7"/>
  <c r="F29" i="7"/>
  <c r="G29" i="7"/>
  <c r="C29" i="7"/>
  <c r="X28" i="7"/>
  <c r="V28" i="7"/>
  <c r="W28" i="7"/>
  <c r="R28" i="7"/>
  <c r="S28" i="7"/>
  <c r="N28" i="7"/>
  <c r="O28" i="7"/>
  <c r="J28" i="7"/>
  <c r="K28" i="7"/>
  <c r="F28" i="7"/>
  <c r="G28" i="7"/>
  <c r="C28" i="7"/>
  <c r="X27" i="7"/>
  <c r="V27" i="7"/>
  <c r="W27" i="7"/>
  <c r="R27" i="7"/>
  <c r="S27" i="7"/>
  <c r="N27" i="7"/>
  <c r="O27" i="7"/>
  <c r="J27" i="7"/>
  <c r="K27" i="7"/>
  <c r="F27" i="7"/>
  <c r="G27" i="7"/>
  <c r="C27" i="7"/>
  <c r="X26" i="7"/>
  <c r="V26" i="7"/>
  <c r="W26" i="7"/>
  <c r="R26" i="7"/>
  <c r="S26" i="7"/>
  <c r="N26" i="7"/>
  <c r="O26" i="7"/>
  <c r="J26" i="7"/>
  <c r="K26" i="7"/>
  <c r="F26" i="7"/>
  <c r="G26" i="7"/>
  <c r="C26" i="7"/>
  <c r="X25" i="7"/>
  <c r="V25" i="7"/>
  <c r="W25" i="7"/>
  <c r="R25" i="7"/>
  <c r="S25" i="7"/>
  <c r="N25" i="7"/>
  <c r="O25" i="7"/>
  <c r="J25" i="7"/>
  <c r="K25" i="7"/>
  <c r="F25" i="7"/>
  <c r="G25" i="7"/>
  <c r="C25" i="7"/>
  <c r="X24" i="7"/>
  <c r="V24" i="7"/>
  <c r="W24" i="7"/>
  <c r="R24" i="7"/>
  <c r="S24" i="7"/>
  <c r="N24" i="7"/>
  <c r="O24" i="7"/>
  <c r="J24" i="7"/>
  <c r="K24" i="7"/>
  <c r="F24" i="7"/>
  <c r="G24" i="7"/>
  <c r="C24" i="7"/>
  <c r="X23" i="7"/>
  <c r="V23" i="7"/>
  <c r="W23" i="7"/>
  <c r="R23" i="7"/>
  <c r="S23" i="7"/>
  <c r="N23" i="7"/>
  <c r="O23" i="7"/>
  <c r="J23" i="7"/>
  <c r="K23" i="7"/>
  <c r="F23" i="7"/>
  <c r="G23" i="7"/>
  <c r="C23" i="7"/>
  <c r="K19" i="7"/>
  <c r="F19" i="7"/>
  <c r="J19" i="7"/>
  <c r="K18" i="7"/>
  <c r="F18" i="7"/>
  <c r="J18" i="7"/>
  <c r="K17" i="7"/>
  <c r="F17" i="7"/>
  <c r="J17" i="7"/>
  <c r="K16" i="7"/>
  <c r="F16" i="7"/>
  <c r="J16" i="7"/>
  <c r="K15" i="7"/>
  <c r="F15" i="7"/>
  <c r="J15" i="7"/>
  <c r="K14" i="7"/>
  <c r="F14" i="7"/>
  <c r="J14" i="7"/>
  <c r="K13" i="7"/>
  <c r="F13" i="7"/>
  <c r="J13" i="7"/>
  <c r="K12" i="7"/>
  <c r="F12" i="7"/>
  <c r="J12" i="7"/>
  <c r="K11" i="7"/>
  <c r="F11" i="7"/>
  <c r="J11" i="7"/>
  <c r="K10" i="7"/>
  <c r="F10" i="7"/>
  <c r="J10" i="7"/>
  <c r="K9" i="7"/>
  <c r="F9" i="7"/>
  <c r="J9" i="7"/>
  <c r="K8" i="7"/>
  <c r="F8" i="7"/>
  <c r="J8" i="7"/>
  <c r="K7" i="7"/>
  <c r="F7" i="7"/>
  <c r="J7" i="7"/>
  <c r="K6" i="7"/>
  <c r="F6" i="7"/>
  <c r="J6" i="7"/>
  <c r="K5" i="7"/>
  <c r="F5" i="7"/>
  <c r="J5" i="7"/>
  <c r="K4" i="7"/>
  <c r="F4" i="7"/>
  <c r="J4" i="7"/>
  <c r="K3" i="7"/>
  <c r="F3" i="7"/>
  <c r="J3" i="7"/>
  <c r="F42" i="6"/>
  <c r="C39" i="6"/>
  <c r="X29" i="6"/>
  <c r="V29" i="6"/>
  <c r="W29" i="6"/>
  <c r="R29" i="6"/>
  <c r="S29" i="6"/>
  <c r="N29" i="6"/>
  <c r="O29" i="6"/>
  <c r="J29" i="6"/>
  <c r="K29" i="6"/>
  <c r="F29" i="6"/>
  <c r="G29" i="6"/>
  <c r="C29" i="6"/>
  <c r="X28" i="6"/>
  <c r="V28" i="6"/>
  <c r="W28" i="6"/>
  <c r="R28" i="6"/>
  <c r="S28" i="6"/>
  <c r="N28" i="6"/>
  <c r="O28" i="6"/>
  <c r="J28" i="6"/>
  <c r="K28" i="6"/>
  <c r="F28" i="6"/>
  <c r="G28" i="6"/>
  <c r="C28" i="6"/>
  <c r="X27" i="6"/>
  <c r="V27" i="6"/>
  <c r="W27" i="6"/>
  <c r="R27" i="6"/>
  <c r="S27" i="6"/>
  <c r="N27" i="6"/>
  <c r="O27" i="6"/>
  <c r="J27" i="6"/>
  <c r="K27" i="6"/>
  <c r="F27" i="6"/>
  <c r="G27" i="6"/>
  <c r="C27" i="6"/>
  <c r="X26" i="6"/>
  <c r="V26" i="6"/>
  <c r="W26" i="6"/>
  <c r="R26" i="6"/>
  <c r="S26" i="6"/>
  <c r="N26" i="6"/>
  <c r="O26" i="6"/>
  <c r="J26" i="6"/>
  <c r="K26" i="6"/>
  <c r="F26" i="6"/>
  <c r="G26" i="6"/>
  <c r="C26" i="6"/>
  <c r="X25" i="6"/>
  <c r="V25" i="6"/>
  <c r="W25" i="6"/>
  <c r="R25" i="6"/>
  <c r="S25" i="6"/>
  <c r="N25" i="6"/>
  <c r="O25" i="6"/>
  <c r="J25" i="6"/>
  <c r="K25" i="6"/>
  <c r="F25" i="6"/>
  <c r="G25" i="6"/>
  <c r="C25" i="6"/>
  <c r="X24" i="6"/>
  <c r="V24" i="6"/>
  <c r="W24" i="6"/>
  <c r="R24" i="6"/>
  <c r="S24" i="6"/>
  <c r="N24" i="6"/>
  <c r="O24" i="6"/>
  <c r="J24" i="6"/>
  <c r="K24" i="6"/>
  <c r="F24" i="6"/>
  <c r="G24" i="6"/>
  <c r="C24" i="6"/>
  <c r="X23" i="6"/>
  <c r="V23" i="6"/>
  <c r="W23" i="6"/>
  <c r="R23" i="6"/>
  <c r="S23" i="6"/>
  <c r="N23" i="6"/>
  <c r="O23" i="6"/>
  <c r="J23" i="6"/>
  <c r="K23" i="6"/>
  <c r="F23" i="6"/>
  <c r="G23" i="6"/>
  <c r="C23" i="6"/>
  <c r="X22" i="6"/>
  <c r="V22" i="6"/>
  <c r="W22" i="6"/>
  <c r="R22" i="6"/>
  <c r="S22" i="6"/>
  <c r="N22" i="6"/>
  <c r="O22" i="6"/>
  <c r="J22" i="6"/>
  <c r="K22" i="6"/>
  <c r="F22" i="6"/>
  <c r="G22" i="6"/>
  <c r="C22" i="6"/>
  <c r="X21" i="6"/>
  <c r="V21" i="6"/>
  <c r="W21" i="6"/>
  <c r="R21" i="6"/>
  <c r="S21" i="6"/>
  <c r="N21" i="6"/>
  <c r="O21" i="6"/>
  <c r="J21" i="6"/>
  <c r="K21" i="6"/>
  <c r="F21" i="6"/>
  <c r="G21" i="6"/>
  <c r="C21" i="6"/>
  <c r="X20" i="6"/>
  <c r="V20" i="6"/>
  <c r="W20" i="6"/>
  <c r="R20" i="6"/>
  <c r="S20" i="6"/>
  <c r="N20" i="6"/>
  <c r="O20" i="6"/>
  <c r="J20" i="6"/>
  <c r="K20" i="6"/>
  <c r="F20" i="6"/>
  <c r="G20" i="6"/>
  <c r="C20" i="6"/>
  <c r="X19" i="6"/>
  <c r="V19" i="6"/>
  <c r="W19" i="6"/>
  <c r="R19" i="6"/>
  <c r="S19" i="6"/>
  <c r="N19" i="6"/>
  <c r="O19" i="6"/>
  <c r="J19" i="6"/>
  <c r="K19" i="6"/>
  <c r="F19" i="6"/>
  <c r="G19" i="6"/>
  <c r="C19" i="6"/>
  <c r="X18" i="6"/>
  <c r="V18" i="6"/>
  <c r="W18" i="6"/>
  <c r="R18" i="6"/>
  <c r="S18" i="6"/>
  <c r="N18" i="6"/>
  <c r="O18" i="6"/>
  <c r="J18" i="6"/>
  <c r="K18" i="6"/>
  <c r="F18" i="6"/>
  <c r="G18" i="6"/>
  <c r="C18" i="6"/>
  <c r="K14" i="6"/>
  <c r="F14" i="6"/>
  <c r="J14" i="6"/>
  <c r="K13" i="6"/>
  <c r="F13" i="6"/>
  <c r="J13" i="6"/>
  <c r="K12" i="6"/>
  <c r="F12" i="6"/>
  <c r="J12" i="6"/>
  <c r="K11" i="6"/>
  <c r="F11" i="6"/>
  <c r="J11" i="6"/>
  <c r="K10" i="6"/>
  <c r="F10" i="6"/>
  <c r="J10" i="6"/>
  <c r="F9" i="6"/>
  <c r="J9" i="6"/>
  <c r="R9" i="6"/>
  <c r="K9" i="6"/>
  <c r="F8" i="6"/>
  <c r="J8" i="6"/>
  <c r="R8" i="6"/>
  <c r="K8" i="6"/>
  <c r="F7" i="6"/>
  <c r="J7" i="6"/>
  <c r="R7" i="6"/>
  <c r="K7" i="6"/>
  <c r="K6" i="6"/>
  <c r="F6" i="6"/>
  <c r="J6" i="6"/>
  <c r="K5" i="6"/>
  <c r="F5" i="6"/>
  <c r="J5" i="6"/>
  <c r="K4" i="6"/>
  <c r="F4" i="6"/>
  <c r="J4" i="6"/>
  <c r="K3" i="6"/>
  <c r="F3" i="6"/>
  <c r="J3" i="6"/>
  <c r="F52" i="5"/>
  <c r="C49" i="5"/>
  <c r="X39" i="5"/>
  <c r="V39" i="5"/>
  <c r="W39" i="5"/>
  <c r="R39" i="5"/>
  <c r="S39" i="5"/>
  <c r="N39" i="5"/>
  <c r="O39" i="5"/>
  <c r="J39" i="5"/>
  <c r="K39" i="5"/>
  <c r="F39" i="5"/>
  <c r="G39" i="5"/>
  <c r="C39" i="5"/>
  <c r="X38" i="5"/>
  <c r="V38" i="5"/>
  <c r="W38" i="5"/>
  <c r="R38" i="5"/>
  <c r="S38" i="5"/>
  <c r="N38" i="5"/>
  <c r="O38" i="5"/>
  <c r="J38" i="5"/>
  <c r="K38" i="5"/>
  <c r="F38" i="5"/>
  <c r="G38" i="5"/>
  <c r="C38" i="5"/>
  <c r="X37" i="5"/>
  <c r="V37" i="5"/>
  <c r="W37" i="5"/>
  <c r="R37" i="5"/>
  <c r="S37" i="5"/>
  <c r="N37" i="5"/>
  <c r="O37" i="5"/>
  <c r="J37" i="5"/>
  <c r="K37" i="5"/>
  <c r="F37" i="5"/>
  <c r="G37" i="5"/>
  <c r="C37" i="5"/>
  <c r="X36" i="5"/>
  <c r="V36" i="5"/>
  <c r="W36" i="5"/>
  <c r="R36" i="5"/>
  <c r="S36" i="5"/>
  <c r="N36" i="5"/>
  <c r="O36" i="5"/>
  <c r="J36" i="5"/>
  <c r="K36" i="5"/>
  <c r="F36" i="5"/>
  <c r="G36" i="5"/>
  <c r="C36" i="5"/>
  <c r="X35" i="5"/>
  <c r="V35" i="5"/>
  <c r="W35" i="5"/>
  <c r="R35" i="5"/>
  <c r="S35" i="5"/>
  <c r="N35" i="5"/>
  <c r="O35" i="5"/>
  <c r="J35" i="5"/>
  <c r="K35" i="5"/>
  <c r="F35" i="5"/>
  <c r="G35" i="5"/>
  <c r="C35" i="5"/>
  <c r="X34" i="5"/>
  <c r="V34" i="5"/>
  <c r="W34" i="5"/>
  <c r="R34" i="5"/>
  <c r="S34" i="5"/>
  <c r="N34" i="5"/>
  <c r="O34" i="5"/>
  <c r="J34" i="5"/>
  <c r="K34" i="5"/>
  <c r="F34" i="5"/>
  <c r="G34" i="5"/>
  <c r="C34" i="5"/>
  <c r="X33" i="5"/>
  <c r="V33" i="5"/>
  <c r="W33" i="5"/>
  <c r="R33" i="5"/>
  <c r="S33" i="5"/>
  <c r="N33" i="5"/>
  <c r="O33" i="5"/>
  <c r="J33" i="5"/>
  <c r="K33" i="5"/>
  <c r="F33" i="5"/>
  <c r="G33" i="5"/>
  <c r="C33" i="5"/>
  <c r="X32" i="5"/>
  <c r="V32" i="5"/>
  <c r="W32" i="5"/>
  <c r="R32" i="5"/>
  <c r="S32" i="5"/>
  <c r="N32" i="5"/>
  <c r="O32" i="5"/>
  <c r="J32" i="5"/>
  <c r="K32" i="5"/>
  <c r="F32" i="5"/>
  <c r="G32" i="5"/>
  <c r="C32" i="5"/>
  <c r="X31" i="5"/>
  <c r="V31" i="5"/>
  <c r="W31" i="5"/>
  <c r="R31" i="5"/>
  <c r="S31" i="5"/>
  <c r="N31" i="5"/>
  <c r="O31" i="5"/>
  <c r="J31" i="5"/>
  <c r="K31" i="5"/>
  <c r="F31" i="5"/>
  <c r="G31" i="5"/>
  <c r="C31" i="5"/>
  <c r="X30" i="5"/>
  <c r="V30" i="5"/>
  <c r="W30" i="5"/>
  <c r="R30" i="5"/>
  <c r="S30" i="5"/>
  <c r="N30" i="5"/>
  <c r="O30" i="5"/>
  <c r="J30" i="5"/>
  <c r="K30" i="5"/>
  <c r="F30" i="5"/>
  <c r="G30" i="5"/>
  <c r="C30" i="5"/>
  <c r="X29" i="5"/>
  <c r="V29" i="5"/>
  <c r="W29" i="5"/>
  <c r="R29" i="5"/>
  <c r="S29" i="5"/>
  <c r="N29" i="5"/>
  <c r="O29" i="5"/>
  <c r="J29" i="5"/>
  <c r="K29" i="5"/>
  <c r="F29" i="5"/>
  <c r="G29" i="5"/>
  <c r="C29" i="5"/>
  <c r="X28" i="5"/>
  <c r="V28" i="5"/>
  <c r="W28" i="5"/>
  <c r="R28" i="5"/>
  <c r="S28" i="5"/>
  <c r="N28" i="5"/>
  <c r="O28" i="5"/>
  <c r="J28" i="5"/>
  <c r="K28" i="5"/>
  <c r="F28" i="5"/>
  <c r="G28" i="5"/>
  <c r="C28" i="5"/>
  <c r="X27" i="5"/>
  <c r="V27" i="5"/>
  <c r="W27" i="5"/>
  <c r="R27" i="5"/>
  <c r="S27" i="5"/>
  <c r="N27" i="5"/>
  <c r="O27" i="5"/>
  <c r="J27" i="5"/>
  <c r="K27" i="5"/>
  <c r="F27" i="5"/>
  <c r="G27" i="5"/>
  <c r="C27" i="5"/>
  <c r="X26" i="5"/>
  <c r="V26" i="5"/>
  <c r="W26" i="5"/>
  <c r="R26" i="5"/>
  <c r="S26" i="5"/>
  <c r="N26" i="5"/>
  <c r="O26" i="5"/>
  <c r="J26" i="5"/>
  <c r="K26" i="5"/>
  <c r="F26" i="5"/>
  <c r="G26" i="5"/>
  <c r="C26" i="5"/>
  <c r="X25" i="5"/>
  <c r="V25" i="5"/>
  <c r="W25" i="5"/>
  <c r="R25" i="5"/>
  <c r="S25" i="5"/>
  <c r="N25" i="5"/>
  <c r="O25" i="5"/>
  <c r="J25" i="5"/>
  <c r="K25" i="5"/>
  <c r="F25" i="5"/>
  <c r="G25" i="5"/>
  <c r="C25" i="5"/>
  <c r="X24" i="5"/>
  <c r="V24" i="5"/>
  <c r="W24" i="5"/>
  <c r="R24" i="5"/>
  <c r="S24" i="5"/>
  <c r="N24" i="5"/>
  <c r="O24" i="5"/>
  <c r="J24" i="5"/>
  <c r="K24" i="5"/>
  <c r="F24" i="5"/>
  <c r="G24" i="5"/>
  <c r="C24" i="5"/>
  <c r="X23" i="5"/>
  <c r="V23" i="5"/>
  <c r="W23" i="5"/>
  <c r="R23" i="5"/>
  <c r="S23" i="5"/>
  <c r="N23" i="5"/>
  <c r="O23" i="5"/>
  <c r="J23" i="5"/>
  <c r="K23" i="5"/>
  <c r="F23" i="5"/>
  <c r="G23" i="5"/>
  <c r="C23" i="5"/>
  <c r="K19" i="5"/>
  <c r="F19" i="5"/>
  <c r="J19" i="5"/>
  <c r="K18" i="5"/>
  <c r="F18" i="5"/>
  <c r="J18" i="5"/>
  <c r="K17" i="5"/>
  <c r="F17" i="5"/>
  <c r="J17" i="5"/>
  <c r="K16" i="5"/>
  <c r="F16" i="5"/>
  <c r="J16" i="5"/>
  <c r="K15" i="5"/>
  <c r="F15" i="5"/>
  <c r="J15" i="5"/>
  <c r="K14" i="5"/>
  <c r="F14" i="5"/>
  <c r="J14" i="5"/>
  <c r="K13" i="5"/>
  <c r="F13" i="5"/>
  <c r="J13" i="5"/>
  <c r="K12" i="5"/>
  <c r="F12" i="5"/>
  <c r="J12" i="5"/>
  <c r="K11" i="5"/>
  <c r="F11" i="5"/>
  <c r="J11" i="5"/>
  <c r="K10" i="5"/>
  <c r="F10" i="5"/>
  <c r="J10" i="5"/>
  <c r="K9" i="5"/>
  <c r="F9" i="5"/>
  <c r="J9" i="5"/>
  <c r="K8" i="5"/>
  <c r="F8" i="5"/>
  <c r="J8" i="5"/>
  <c r="K7" i="5"/>
  <c r="F7" i="5"/>
  <c r="J7" i="5"/>
  <c r="K6" i="5"/>
  <c r="F6" i="5"/>
  <c r="J6" i="5"/>
  <c r="K5" i="5"/>
  <c r="F5" i="5"/>
  <c r="J5" i="5"/>
  <c r="K4" i="5"/>
  <c r="F4" i="5"/>
  <c r="J4" i="5"/>
  <c r="K3" i="5"/>
  <c r="F3" i="5"/>
  <c r="J3" i="5"/>
  <c r="F40" i="4"/>
  <c r="C37" i="4"/>
  <c r="X27" i="4"/>
  <c r="W27" i="4"/>
  <c r="S27" i="4"/>
  <c r="O27" i="4"/>
  <c r="K27" i="4"/>
  <c r="F27" i="4"/>
  <c r="G27" i="4"/>
  <c r="C27" i="4"/>
  <c r="X26" i="4"/>
  <c r="V26" i="4"/>
  <c r="W26" i="4"/>
  <c r="R26" i="4"/>
  <c r="S26" i="4"/>
  <c r="N26" i="4"/>
  <c r="O26" i="4"/>
  <c r="J26" i="4"/>
  <c r="K26" i="4"/>
  <c r="F26" i="4"/>
  <c r="G26" i="4"/>
  <c r="C26" i="4"/>
  <c r="X25" i="4"/>
  <c r="V25" i="4"/>
  <c r="W25" i="4"/>
  <c r="R25" i="4"/>
  <c r="S25" i="4"/>
  <c r="N25" i="4"/>
  <c r="O25" i="4"/>
  <c r="J25" i="4"/>
  <c r="K25" i="4"/>
  <c r="F25" i="4"/>
  <c r="G25" i="4"/>
  <c r="C25" i="4"/>
  <c r="X24" i="4"/>
  <c r="V24" i="4"/>
  <c r="W24" i="4"/>
  <c r="R24" i="4"/>
  <c r="S24" i="4"/>
  <c r="N24" i="4"/>
  <c r="O24" i="4"/>
  <c r="J24" i="4"/>
  <c r="K24" i="4"/>
  <c r="F24" i="4"/>
  <c r="G24" i="4"/>
  <c r="C24" i="4"/>
  <c r="X23" i="4"/>
  <c r="V23" i="4"/>
  <c r="W23" i="4"/>
  <c r="R23" i="4"/>
  <c r="S23" i="4"/>
  <c r="N23" i="4"/>
  <c r="O23" i="4"/>
  <c r="J23" i="4"/>
  <c r="K23" i="4"/>
  <c r="F23" i="4"/>
  <c r="G23" i="4"/>
  <c r="C23" i="4"/>
  <c r="X22" i="4"/>
  <c r="V22" i="4"/>
  <c r="W22" i="4"/>
  <c r="R22" i="4"/>
  <c r="S22" i="4"/>
  <c r="N22" i="4"/>
  <c r="O22" i="4"/>
  <c r="J22" i="4"/>
  <c r="K22" i="4"/>
  <c r="F22" i="4"/>
  <c r="G22" i="4"/>
  <c r="C22" i="4"/>
  <c r="X21" i="4"/>
  <c r="V21" i="4"/>
  <c r="W21" i="4"/>
  <c r="R21" i="4"/>
  <c r="S21" i="4"/>
  <c r="N21" i="4"/>
  <c r="O21" i="4"/>
  <c r="J21" i="4"/>
  <c r="K21" i="4"/>
  <c r="F21" i="4"/>
  <c r="G21" i="4"/>
  <c r="C21" i="4"/>
  <c r="X20" i="4"/>
  <c r="V19" i="4"/>
  <c r="V20" i="4"/>
  <c r="W20" i="4"/>
  <c r="R19" i="4"/>
  <c r="R20" i="4"/>
  <c r="S20" i="4"/>
  <c r="N17" i="4"/>
  <c r="N20" i="4"/>
  <c r="O20" i="4"/>
  <c r="J17" i="4"/>
  <c r="J20" i="4"/>
  <c r="K20" i="4"/>
  <c r="F20" i="4"/>
  <c r="G20" i="4"/>
  <c r="C20" i="4"/>
  <c r="X19" i="4"/>
  <c r="W19" i="4"/>
  <c r="S19" i="4"/>
  <c r="N19" i="4"/>
  <c r="O19" i="4"/>
  <c r="J19" i="4"/>
  <c r="K19" i="4"/>
  <c r="F19" i="4"/>
  <c r="G19" i="4"/>
  <c r="C19" i="4"/>
  <c r="X18" i="4"/>
  <c r="V18" i="4"/>
  <c r="W18" i="4"/>
  <c r="R18" i="4"/>
  <c r="S18" i="4"/>
  <c r="N18" i="4"/>
  <c r="O18" i="4"/>
  <c r="J18" i="4"/>
  <c r="K18" i="4"/>
  <c r="F18" i="4"/>
  <c r="G18" i="4"/>
  <c r="C18" i="4"/>
  <c r="X17" i="4"/>
  <c r="V17" i="4"/>
  <c r="W17" i="4"/>
  <c r="R17" i="4"/>
  <c r="S17" i="4"/>
  <c r="O17" i="4"/>
  <c r="K17" i="4"/>
  <c r="F17" i="4"/>
  <c r="G17" i="4"/>
  <c r="C17" i="4"/>
  <c r="K13" i="4"/>
  <c r="F13" i="4"/>
  <c r="J13" i="4"/>
  <c r="K12" i="4"/>
  <c r="F12" i="4"/>
  <c r="J12" i="4"/>
  <c r="K11" i="4"/>
  <c r="F11" i="4"/>
  <c r="J11" i="4"/>
  <c r="K10" i="4"/>
  <c r="F10" i="4"/>
  <c r="J10" i="4"/>
  <c r="K9" i="4"/>
  <c r="F9" i="4"/>
  <c r="J9" i="4"/>
  <c r="K8" i="4"/>
  <c r="F8" i="4"/>
  <c r="J8" i="4"/>
  <c r="K7" i="4"/>
  <c r="F7" i="4"/>
  <c r="J7" i="4"/>
  <c r="K6" i="4"/>
  <c r="F6" i="4"/>
  <c r="J6" i="4"/>
  <c r="K5" i="4"/>
  <c r="F5" i="4"/>
  <c r="J5" i="4"/>
  <c r="K4" i="4"/>
  <c r="F4" i="4"/>
  <c r="J4" i="4"/>
  <c r="K3" i="4"/>
  <c r="F3" i="4"/>
  <c r="J3" i="4"/>
  <c r="C43" i="3"/>
  <c r="H36" i="3"/>
  <c r="L32" i="3"/>
  <c r="J32" i="3"/>
  <c r="H32" i="3"/>
  <c r="F32" i="3"/>
  <c r="D32" i="3"/>
  <c r="B32" i="3"/>
  <c r="L31" i="3"/>
  <c r="J31" i="3"/>
  <c r="H31" i="3"/>
  <c r="F31" i="3"/>
  <c r="D31" i="3"/>
  <c r="B31" i="3"/>
  <c r="L30" i="3"/>
  <c r="J30" i="3"/>
  <c r="H30" i="3"/>
  <c r="F30" i="3"/>
  <c r="D30" i="3"/>
  <c r="B30" i="3"/>
  <c r="L29" i="3"/>
  <c r="J29" i="3"/>
  <c r="H29" i="3"/>
  <c r="F29" i="3"/>
  <c r="D29" i="3"/>
  <c r="B29" i="3"/>
  <c r="L28" i="3"/>
  <c r="J28" i="3"/>
  <c r="H28" i="3"/>
  <c r="F28" i="3"/>
  <c r="D28" i="3"/>
  <c r="B28" i="3"/>
  <c r="L27" i="3"/>
  <c r="J27" i="3"/>
  <c r="H27" i="3"/>
  <c r="F27" i="3"/>
  <c r="D27" i="3"/>
  <c r="B27" i="3"/>
  <c r="L26" i="3"/>
  <c r="J26" i="3"/>
  <c r="H26" i="3"/>
  <c r="F26" i="3"/>
  <c r="D26" i="3"/>
  <c r="B26" i="3"/>
  <c r="L25" i="3"/>
  <c r="J25" i="3"/>
  <c r="H25" i="3"/>
  <c r="F25" i="3"/>
  <c r="D25" i="3"/>
  <c r="B25" i="3"/>
  <c r="L24" i="3"/>
  <c r="J24" i="3"/>
  <c r="H24" i="3"/>
  <c r="F24" i="3"/>
  <c r="D24" i="3"/>
  <c r="B24" i="3"/>
  <c r="L23" i="3"/>
  <c r="J23" i="3"/>
  <c r="H23" i="3"/>
  <c r="F23" i="3"/>
  <c r="D23" i="3"/>
  <c r="B23" i="3"/>
  <c r="L22" i="3"/>
  <c r="J22" i="3"/>
  <c r="H22" i="3"/>
  <c r="F22" i="3"/>
  <c r="D22" i="3"/>
  <c r="B22" i="3"/>
  <c r="L21" i="3"/>
  <c r="J21" i="3"/>
  <c r="H21" i="3"/>
  <c r="F21" i="3"/>
  <c r="D21" i="3"/>
  <c r="B21" i="3"/>
  <c r="L20" i="3"/>
  <c r="J20" i="3"/>
  <c r="H20" i="3"/>
  <c r="F20" i="3"/>
  <c r="D20" i="3"/>
  <c r="B20" i="3"/>
  <c r="L19" i="3"/>
  <c r="J19" i="3"/>
  <c r="H19" i="3"/>
  <c r="F19" i="3"/>
  <c r="D19" i="3"/>
  <c r="B19" i="3"/>
  <c r="E16" i="3"/>
  <c r="E15" i="3"/>
  <c r="C14" i="3"/>
  <c r="E14" i="3"/>
  <c r="C13" i="3"/>
  <c r="E13" i="3"/>
  <c r="C12" i="3"/>
  <c r="E12" i="3"/>
  <c r="C11" i="3"/>
  <c r="E11" i="3"/>
  <c r="C10" i="3"/>
  <c r="E10" i="3"/>
  <c r="C9" i="3"/>
  <c r="E9" i="3"/>
  <c r="C8" i="3"/>
  <c r="E8" i="3"/>
  <c r="C7" i="3"/>
  <c r="E7" i="3"/>
  <c r="C6" i="3"/>
  <c r="E6" i="3"/>
  <c r="C5" i="3"/>
  <c r="E5" i="3"/>
  <c r="C4" i="3"/>
  <c r="E4" i="3"/>
  <c r="C3" i="3"/>
  <c r="E3" i="3"/>
  <c r="C33" i="2"/>
  <c r="H27" i="2"/>
  <c r="N23" i="2"/>
  <c r="M23" i="2"/>
  <c r="K23" i="2"/>
  <c r="I23" i="2"/>
  <c r="G23" i="2"/>
  <c r="E23" i="2"/>
  <c r="C23" i="2"/>
  <c r="N22" i="2"/>
  <c r="M22" i="2"/>
  <c r="K22" i="2"/>
  <c r="I22" i="2"/>
  <c r="G22" i="2"/>
  <c r="E22" i="2"/>
  <c r="C22" i="2"/>
  <c r="N21" i="2"/>
  <c r="M21" i="2"/>
  <c r="K21" i="2"/>
  <c r="I21" i="2"/>
  <c r="G21" i="2"/>
  <c r="E21" i="2"/>
  <c r="C21" i="2"/>
  <c r="N20" i="2"/>
  <c r="M20" i="2"/>
  <c r="K20" i="2"/>
  <c r="I20" i="2"/>
  <c r="G20" i="2"/>
  <c r="E20" i="2"/>
  <c r="C20" i="2"/>
  <c r="N19" i="2"/>
  <c r="M19" i="2"/>
  <c r="K19" i="2"/>
  <c r="I19" i="2"/>
  <c r="G19" i="2"/>
  <c r="E19" i="2"/>
  <c r="C19" i="2"/>
  <c r="N18" i="2"/>
  <c r="M18" i="2"/>
  <c r="K18" i="2"/>
  <c r="I18" i="2"/>
  <c r="G18" i="2"/>
  <c r="E18" i="2"/>
  <c r="C18" i="2"/>
  <c r="N17" i="2"/>
  <c r="M17" i="2"/>
  <c r="K17" i="2"/>
  <c r="I17" i="2"/>
  <c r="G17" i="2"/>
  <c r="E17" i="2"/>
  <c r="C17" i="2"/>
  <c r="N16" i="2"/>
  <c r="M16" i="2"/>
  <c r="K16" i="2"/>
  <c r="I16" i="2"/>
  <c r="G16" i="2"/>
  <c r="E16" i="2"/>
  <c r="C16" i="2"/>
  <c r="N15" i="2"/>
  <c r="M15" i="2"/>
  <c r="K15" i="2"/>
  <c r="I15" i="2"/>
  <c r="G15" i="2"/>
  <c r="E15" i="2"/>
  <c r="C15" i="2"/>
  <c r="N14" i="2"/>
  <c r="M14" i="2"/>
  <c r="K14" i="2"/>
  <c r="I14" i="2"/>
  <c r="G14" i="2"/>
  <c r="E14" i="2"/>
  <c r="C14" i="2"/>
  <c r="G11" i="2"/>
  <c r="D11" i="2"/>
  <c r="F11" i="2"/>
  <c r="G10" i="2"/>
  <c r="D10" i="2"/>
  <c r="F10" i="2"/>
  <c r="G9" i="2"/>
  <c r="D9" i="2"/>
  <c r="F9" i="2"/>
  <c r="G8" i="2"/>
  <c r="D8" i="2"/>
  <c r="F8" i="2"/>
  <c r="G7" i="2"/>
  <c r="D7" i="2"/>
  <c r="F7" i="2"/>
  <c r="G6" i="2"/>
  <c r="D6" i="2"/>
  <c r="F6" i="2"/>
  <c r="G5" i="2"/>
  <c r="D5" i="2"/>
  <c r="F5" i="2"/>
  <c r="G4" i="2"/>
  <c r="D4" i="2"/>
  <c r="F4" i="2"/>
  <c r="G3" i="2"/>
  <c r="D3" i="2"/>
  <c r="F3" i="2"/>
  <c r="G2" i="2"/>
  <c r="D2" i="2"/>
  <c r="F2" i="2"/>
  <c r="L4" i="1"/>
  <c r="L34" i="1"/>
  <c r="M34" i="1"/>
  <c r="Q34" i="1"/>
  <c r="N34" i="1"/>
  <c r="Y33" i="1"/>
  <c r="L33" i="1"/>
  <c r="M33" i="1"/>
  <c r="Q33" i="1"/>
  <c r="N33" i="1"/>
  <c r="L32" i="1"/>
  <c r="M32" i="1"/>
  <c r="Q32" i="1"/>
  <c r="N32" i="1"/>
  <c r="L31" i="1"/>
  <c r="M31" i="1"/>
  <c r="L28" i="1"/>
  <c r="M28" i="1"/>
  <c r="Q31" i="1"/>
  <c r="N31" i="1"/>
  <c r="L30" i="1"/>
  <c r="M30" i="1"/>
  <c r="Q30" i="1"/>
  <c r="N30" i="1"/>
  <c r="L29" i="1"/>
  <c r="M29" i="1"/>
  <c r="Q29" i="1"/>
  <c r="N29" i="1"/>
  <c r="Q28" i="1"/>
  <c r="N28" i="1"/>
  <c r="Z27" i="1"/>
  <c r="L27" i="1"/>
  <c r="M27" i="1"/>
  <c r="Q27" i="1"/>
  <c r="N27" i="1"/>
  <c r="Z26" i="1"/>
  <c r="L26" i="1"/>
  <c r="M26" i="1"/>
  <c r="Q26" i="1"/>
  <c r="N26" i="1"/>
  <c r="Z25" i="1"/>
  <c r="L25" i="1"/>
  <c r="M25" i="1"/>
  <c r="Q25" i="1"/>
  <c r="N25" i="1"/>
  <c r="Z24" i="1"/>
  <c r="L24" i="1"/>
  <c r="M24" i="1"/>
  <c r="Q24" i="1"/>
  <c r="N24" i="1"/>
  <c r="AA23" i="1"/>
  <c r="Z23" i="1"/>
  <c r="L23" i="1"/>
  <c r="M23" i="1"/>
  <c r="Q23" i="1"/>
  <c r="N23" i="1"/>
  <c r="Z22" i="1"/>
  <c r="L22" i="1"/>
  <c r="M22" i="1"/>
  <c r="Q22" i="1"/>
  <c r="N22" i="1"/>
  <c r="L21" i="1"/>
  <c r="M21" i="1"/>
  <c r="Q21" i="1"/>
  <c r="N21" i="1"/>
  <c r="L17" i="1"/>
  <c r="M17" i="1"/>
  <c r="Q17" i="1"/>
  <c r="N17" i="1"/>
  <c r="Y16" i="1"/>
  <c r="L16" i="1"/>
  <c r="M16" i="1"/>
  <c r="Q16" i="1"/>
  <c r="N16" i="1"/>
  <c r="L15" i="1"/>
  <c r="M15" i="1"/>
  <c r="Q15" i="1"/>
  <c r="N15" i="1"/>
  <c r="L14" i="1"/>
  <c r="M14" i="1"/>
  <c r="L11" i="1"/>
  <c r="M11" i="1"/>
  <c r="Q14" i="1"/>
  <c r="N14" i="1"/>
  <c r="L13" i="1"/>
  <c r="M13" i="1"/>
  <c r="Q13" i="1"/>
  <c r="N13" i="1"/>
  <c r="L12" i="1"/>
  <c r="M12" i="1"/>
  <c r="Q12" i="1"/>
  <c r="N12" i="1"/>
  <c r="Q11" i="1"/>
  <c r="N11" i="1"/>
  <c r="L10" i="1"/>
  <c r="M10" i="1"/>
  <c r="Q10" i="1"/>
  <c r="N10" i="1"/>
  <c r="Z9" i="1"/>
  <c r="L9" i="1"/>
  <c r="M9" i="1"/>
  <c r="Q9" i="1"/>
  <c r="N9" i="1"/>
  <c r="Z8" i="1"/>
  <c r="L8" i="1"/>
  <c r="M8" i="1"/>
  <c r="Q8" i="1"/>
  <c r="N8" i="1"/>
  <c r="Z7" i="1"/>
  <c r="L7" i="1"/>
  <c r="M7" i="1"/>
  <c r="Q7" i="1"/>
  <c r="N7" i="1"/>
  <c r="AC6" i="1"/>
  <c r="AA6" i="1"/>
  <c r="Z6" i="1"/>
  <c r="L6" i="1"/>
  <c r="M6" i="1"/>
  <c r="Q6" i="1"/>
  <c r="N6" i="1"/>
  <c r="AC5" i="1"/>
  <c r="AA5" i="1"/>
  <c r="Z5" i="1"/>
  <c r="L5" i="1"/>
  <c r="M5" i="1"/>
  <c r="Q5" i="1"/>
  <c r="N5" i="1"/>
  <c r="AC4" i="1"/>
  <c r="AA4" i="1"/>
  <c r="Z4" i="1"/>
  <c r="M4" i="1"/>
  <c r="Q4" i="1"/>
  <c r="N4" i="1"/>
</calcChain>
</file>

<file path=xl/comments1.xml><?xml version="1.0" encoding="utf-8"?>
<comments xmlns="http://schemas.openxmlformats.org/spreadsheetml/2006/main">
  <authors>
    <author>作者</author>
  </authors>
  <commentList>
    <comment ref="C24" authorId="0">
      <text>
        <r>
          <rPr>
            <b/>
            <sz val="10"/>
            <rFont val="宋体"/>
            <charset val="134"/>
          </rPr>
          <t>作者:</t>
        </r>
        <r>
          <rPr>
            <sz val="10"/>
            <rFont val="宋体"/>
            <charset val="134"/>
          </rPr>
          <t xml:space="preserve">
</t>
        </r>
        <r>
          <rPr>
            <sz val="10"/>
            <rFont val="宋体"/>
            <charset val="134"/>
          </rPr>
          <t>＊排位赛未能作出有效圈速，按照正式发车位最近一位车手成绩</t>
        </r>
      </text>
    </comment>
    <comment ref="E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＊本回合未能作出有效圈速，取与排位赛相同（无相同则取最近）一位车手成绩</t>
        </r>
      </text>
    </comment>
    <comment ref="G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＊本回合未能作出有效圈速，取与排位赛相同（无相同则取最近）一位车手成绩</t>
        </r>
      </text>
    </comment>
  </commentList>
</comments>
</file>

<file path=xl/sharedStrings.xml><?xml version="1.0" encoding="utf-8"?>
<sst xmlns="http://schemas.openxmlformats.org/spreadsheetml/2006/main" count="1368" uniqueCount="298">
  <si>
    <t>Simulation Results Standard Circuit 2.0T</t>
  </si>
  <si>
    <t xml:space="preserve">1 Second </t>
  </si>
  <si>
    <t>Run#</t>
  </si>
  <si>
    <t>Name</t>
  </si>
  <si>
    <t>Ride Height</t>
  </si>
  <si>
    <t>weight</t>
  </si>
  <si>
    <t>Boost</t>
  </si>
  <si>
    <t>Vmax</t>
  </si>
  <si>
    <t>Vmin</t>
  </si>
  <si>
    <t>Corner low speed</t>
  </si>
  <si>
    <t>Corner high speed</t>
  </si>
  <si>
    <t>Laptime</t>
  </si>
  <si>
    <t>Normalised 110s</t>
  </si>
  <si>
    <t>Delta time</t>
  </si>
  <si>
    <t>Delta</t>
  </si>
  <si>
    <t>Per 5 kg</t>
  </si>
  <si>
    <t>Baseline</t>
  </si>
  <si>
    <t>max</t>
  </si>
  <si>
    <t>10kg</t>
  </si>
  <si>
    <t>15kg</t>
  </si>
  <si>
    <t>Success ballast 20Kg</t>
  </si>
  <si>
    <t>25kg</t>
  </si>
  <si>
    <t>30kg</t>
  </si>
  <si>
    <t>Success ballast 40Kg</t>
  </si>
  <si>
    <t>55kg</t>
  </si>
  <si>
    <t>45kg</t>
  </si>
  <si>
    <t>Success ballast 60Kg</t>
  </si>
  <si>
    <t>Success ballast 80Kg</t>
  </si>
  <si>
    <t>Success ballast 100Kg</t>
  </si>
  <si>
    <t>Success ballast 120Kg</t>
  </si>
  <si>
    <t>Ride height -10</t>
  </si>
  <si>
    <t>Ride Height +10</t>
  </si>
  <si>
    <t>Ride Height +20</t>
  </si>
  <si>
    <t>Boost -0.1bar</t>
  </si>
  <si>
    <t>-0.1Bar</t>
  </si>
  <si>
    <t>Boost -0.2bar</t>
  </si>
  <si>
    <t>-0.2Bar</t>
  </si>
  <si>
    <t>Simulation Results Standard Circuit 1.6T</t>
  </si>
  <si>
    <r>
      <rPr>
        <sz val="11"/>
        <color theme="1"/>
        <rFont val="微软雅黑"/>
        <charset val="134"/>
      </rPr>
      <t>车型</t>
    </r>
  </si>
  <si>
    <r>
      <rPr>
        <sz val="11"/>
        <color theme="1"/>
        <rFont val="微软雅黑"/>
        <charset val="134"/>
      </rPr>
      <t>车号</t>
    </r>
  </si>
  <si>
    <r>
      <rPr>
        <sz val="11"/>
        <color theme="1"/>
        <rFont val="微软雅黑"/>
        <charset val="134"/>
      </rPr>
      <t>车手</t>
    </r>
  </si>
  <si>
    <r>
      <rPr>
        <sz val="11"/>
        <color theme="1"/>
        <rFont val="微软雅黑"/>
        <charset val="134"/>
      </rPr>
      <t>车型标准圈时</t>
    </r>
  </si>
  <si>
    <t>Car</t>
  </si>
  <si>
    <r>
      <rPr>
        <sz val="11"/>
        <color theme="1"/>
        <rFont val="微软雅黑"/>
        <charset val="134"/>
      </rPr>
      <t>加重后圈时</t>
    </r>
  </si>
  <si>
    <r>
      <rPr>
        <sz val="11"/>
        <color theme="1"/>
        <rFont val="微软雅黑"/>
        <charset val="134"/>
      </rPr>
      <t>全场平均圈时</t>
    </r>
  </si>
  <si>
    <r>
      <rPr>
        <sz val="11"/>
        <color theme="1"/>
        <rFont val="微软雅黑"/>
        <charset val="134"/>
      </rPr>
      <t>触发平衡圈时</t>
    </r>
  </si>
  <si>
    <t>K3</t>
  </si>
  <si>
    <r>
      <rPr>
        <sz val="11"/>
        <color theme="1"/>
        <rFont val="微软雅黑"/>
        <charset val="134"/>
      </rPr>
      <t>张志强</t>
    </r>
  </si>
  <si>
    <t>≤105.2</t>
  </si>
  <si>
    <r>
      <rPr>
        <sz val="11"/>
        <color theme="1"/>
        <rFont val="微软雅黑"/>
        <charset val="134"/>
      </rPr>
      <t>叶弘历</t>
    </r>
  </si>
  <si>
    <r>
      <rPr>
        <sz val="11"/>
        <color theme="1"/>
        <rFont val="微软雅黑"/>
        <charset val="134"/>
      </rPr>
      <t>詹家图</t>
    </r>
  </si>
  <si>
    <r>
      <rPr>
        <sz val="11"/>
        <color theme="1"/>
        <rFont val="微软雅黑"/>
        <charset val="134"/>
      </rPr>
      <t>林立峰</t>
    </r>
  </si>
  <si>
    <r>
      <rPr>
        <sz val="11"/>
        <color theme="1"/>
        <rFont val="微软雅黑"/>
        <charset val="134"/>
      </rPr>
      <t>思域</t>
    </r>
  </si>
  <si>
    <r>
      <rPr>
        <sz val="11"/>
        <color theme="1"/>
        <rFont val="微软雅黑"/>
        <charset val="134"/>
      </rPr>
      <t>何伟权</t>
    </r>
  </si>
  <si>
    <r>
      <rPr>
        <sz val="11"/>
        <color theme="1"/>
        <rFont val="微软雅黑"/>
        <charset val="134"/>
      </rPr>
      <t>谢欣哲</t>
    </r>
  </si>
  <si>
    <r>
      <rPr>
        <sz val="11"/>
        <color theme="1"/>
        <rFont val="微软雅黑"/>
        <charset val="134"/>
      </rPr>
      <t>邹思锐</t>
    </r>
  </si>
  <si>
    <r>
      <rPr>
        <sz val="11"/>
        <color theme="1"/>
        <rFont val="微软雅黑"/>
        <charset val="134"/>
      </rPr>
      <t>海马</t>
    </r>
    <r>
      <rPr>
        <sz val="11"/>
        <color theme="1"/>
        <rFont val="Helvetica"/>
        <family val="2"/>
      </rPr>
      <t>M6</t>
    </r>
  </si>
  <si>
    <r>
      <rPr>
        <sz val="11"/>
        <color theme="1"/>
        <rFont val="微软雅黑"/>
        <charset val="134"/>
      </rPr>
      <t>陈旭</t>
    </r>
  </si>
  <si>
    <r>
      <rPr>
        <sz val="11"/>
        <color theme="1"/>
        <rFont val="微软雅黑"/>
        <charset val="134"/>
      </rPr>
      <t>何子贤</t>
    </r>
  </si>
  <si>
    <r>
      <rPr>
        <sz val="11"/>
        <color theme="1"/>
        <rFont val="微软雅黑"/>
        <charset val="134"/>
      </rPr>
      <t>谢森</t>
    </r>
  </si>
  <si>
    <r>
      <rPr>
        <sz val="11"/>
        <color theme="1"/>
        <rFont val="微软雅黑"/>
        <charset val="134"/>
      </rPr>
      <t>标准圈速</t>
    </r>
  </si>
  <si>
    <r>
      <rPr>
        <sz val="11"/>
        <color theme="1"/>
        <rFont val="微软雅黑"/>
        <charset val="134"/>
      </rPr>
      <t>排位赛</t>
    </r>
  </si>
  <si>
    <r>
      <rPr>
        <sz val="11"/>
        <color theme="1"/>
        <rFont val="微软雅黑"/>
        <charset val="134"/>
      </rPr>
      <t>计算值</t>
    </r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</si>
  <si>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  <family val="2"/>
      </rPr>
      <t>1</t>
    </r>
    <r>
      <rPr>
        <sz val="11"/>
        <color theme="1"/>
        <rFont val="微软雅黑"/>
        <charset val="134"/>
      </rPr>
      <t>最快</t>
    </r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</si>
  <si>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  <family val="2"/>
      </rPr>
      <t>1</t>
    </r>
    <r>
      <rPr>
        <sz val="11"/>
        <color theme="1"/>
        <rFont val="微软雅黑"/>
        <charset val="134"/>
      </rPr>
      <t>次快</t>
    </r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</si>
  <si>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  <family val="2"/>
      </rPr>
      <t>2</t>
    </r>
    <r>
      <rPr>
        <sz val="11"/>
        <color theme="1"/>
        <rFont val="微软雅黑"/>
        <charset val="134"/>
      </rPr>
      <t>最快</t>
    </r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</si>
  <si>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  <family val="2"/>
      </rPr>
      <t>2</t>
    </r>
    <r>
      <rPr>
        <sz val="11"/>
        <color theme="1"/>
        <rFont val="微软雅黑"/>
        <charset val="134"/>
      </rPr>
      <t>次快</t>
    </r>
  </si>
  <si>
    <r>
      <rPr>
        <sz val="11"/>
        <color theme="1"/>
        <rFont val="微软雅黑"/>
        <charset val="134"/>
      </rPr>
      <t>第一名</t>
    </r>
  </si>
  <si>
    <r>
      <rPr>
        <sz val="11"/>
        <color theme="1"/>
        <rFont val="微软雅黑"/>
        <charset val="134"/>
      </rPr>
      <t>全场最快圈速</t>
    </r>
  </si>
  <si>
    <r>
      <rPr>
        <sz val="11"/>
        <color theme="1"/>
        <rFont val="微软雅黑"/>
        <charset val="134"/>
      </rPr>
      <t>比值</t>
    </r>
  </si>
  <si>
    <r>
      <rPr>
        <sz val="11"/>
        <color theme="1"/>
        <rFont val="微软雅黑"/>
        <charset val="134"/>
      </rPr>
      <t>第二名</t>
    </r>
  </si>
  <si>
    <t>詹家图</t>
  </si>
  <si>
    <r>
      <rPr>
        <sz val="11"/>
        <color theme="1"/>
        <rFont val="微软雅黑"/>
        <charset val="134"/>
      </rPr>
      <t>第三名</t>
    </r>
  </si>
  <si>
    <r>
      <rPr>
        <sz val="11"/>
        <color theme="1"/>
        <rFont val="微软雅黑"/>
        <charset val="134"/>
      </rPr>
      <t>第四名</t>
    </r>
  </si>
  <si>
    <r>
      <rPr>
        <sz val="11"/>
        <color theme="1"/>
        <rFont val="微软雅黑"/>
        <charset val="134"/>
      </rPr>
      <t>第五名</t>
    </r>
  </si>
  <si>
    <r>
      <rPr>
        <sz val="11"/>
        <color theme="1"/>
        <rFont val="微软雅黑"/>
        <charset val="134"/>
      </rPr>
      <t>第六名</t>
    </r>
  </si>
  <si>
    <r>
      <rPr>
        <sz val="11"/>
        <color theme="1"/>
        <rFont val="微软雅黑"/>
        <charset val="134"/>
      </rPr>
      <t>第七名</t>
    </r>
  </si>
  <si>
    <t>林立峰</t>
  </si>
  <si>
    <r>
      <rPr>
        <sz val="11"/>
        <color theme="1"/>
        <rFont val="微软雅黑"/>
        <charset val="134"/>
      </rPr>
      <t>全场平均圈速</t>
    </r>
  </si>
  <si>
    <t>厂商和俱乐部杯加重</t>
  </si>
  <si>
    <r>
      <rPr>
        <sz val="11"/>
        <color theme="1"/>
        <rFont val="微软雅黑"/>
        <charset val="134"/>
      </rPr>
      <t>全新福特福克斯</t>
    </r>
  </si>
  <si>
    <r>
      <rPr>
        <sz val="11"/>
        <color theme="1"/>
        <rFont val="微软雅黑"/>
        <charset val="134"/>
      </rPr>
      <t>何晓乐</t>
    </r>
  </si>
  <si>
    <t>≤107.0</t>
  </si>
  <si>
    <r>
      <rPr>
        <sz val="11"/>
        <color theme="1"/>
        <rFont val="微软雅黑"/>
        <charset val="134"/>
      </rPr>
      <t>甄卓伟</t>
    </r>
  </si>
  <si>
    <r>
      <rPr>
        <sz val="11"/>
        <color theme="1"/>
        <rFont val="微软雅黑"/>
        <charset val="134"/>
      </rPr>
      <t>曹宏炜</t>
    </r>
  </si>
  <si>
    <t>Dan Wells</t>
  </si>
  <si>
    <r>
      <rPr>
        <sz val="11"/>
        <color theme="1"/>
        <rFont val="微软雅黑"/>
        <charset val="134"/>
      </rPr>
      <t>新款爱丽舍</t>
    </r>
  </si>
  <si>
    <r>
      <rPr>
        <sz val="11"/>
        <color theme="1"/>
        <rFont val="微软雅黑"/>
        <charset val="134"/>
      </rPr>
      <t>许家泰</t>
    </r>
  </si>
  <si>
    <r>
      <rPr>
        <sz val="11"/>
        <color theme="1"/>
        <rFont val="微软雅黑"/>
        <charset val="134"/>
      </rPr>
      <t>王日昇</t>
    </r>
  </si>
  <si>
    <r>
      <rPr>
        <sz val="11"/>
        <color theme="1"/>
        <rFont val="微软雅黑"/>
        <charset val="134"/>
      </rPr>
      <t>凌度</t>
    </r>
  </si>
  <si>
    <r>
      <rPr>
        <sz val="11"/>
        <color theme="1"/>
        <rFont val="微软雅黑"/>
        <charset val="134"/>
      </rPr>
      <t>王睿</t>
    </r>
  </si>
  <si>
    <r>
      <rPr>
        <sz val="11"/>
        <color theme="1"/>
        <rFont val="微软雅黑"/>
        <charset val="134"/>
      </rPr>
      <t>韩寒</t>
    </r>
  </si>
  <si>
    <r>
      <rPr>
        <sz val="11"/>
        <color theme="1"/>
        <rFont val="微软雅黑"/>
        <charset val="134"/>
      </rPr>
      <t>江腾一</t>
    </r>
  </si>
  <si>
    <r>
      <rPr>
        <sz val="11"/>
        <color theme="1"/>
        <rFont val="微软雅黑"/>
        <charset val="134"/>
      </rPr>
      <t>张臻东</t>
    </r>
  </si>
  <si>
    <r>
      <rPr>
        <sz val="11"/>
        <color theme="1"/>
        <rFont val="微软雅黑"/>
        <charset val="134"/>
      </rPr>
      <t>奔驰</t>
    </r>
    <r>
      <rPr>
        <sz val="11"/>
        <color theme="1"/>
        <rFont val="Helvetica"/>
        <family val="2"/>
      </rPr>
      <t>C260</t>
    </r>
  </si>
  <si>
    <r>
      <rPr>
        <sz val="11"/>
        <color theme="1"/>
        <rFont val="微软雅黑"/>
        <charset val="134"/>
      </rPr>
      <t>唐友喜</t>
    </r>
  </si>
  <si>
    <r>
      <rPr>
        <sz val="11"/>
        <color theme="1"/>
        <rFont val="微软雅黑"/>
        <charset val="134"/>
      </rPr>
      <t>陆恭和</t>
    </r>
  </si>
  <si>
    <r>
      <rPr>
        <sz val="11"/>
        <color theme="1"/>
        <rFont val="微软雅黑"/>
        <charset val="134"/>
      </rPr>
      <t>绅宝</t>
    </r>
    <r>
      <rPr>
        <sz val="11"/>
        <color theme="1"/>
        <rFont val="Helvetica"/>
        <family val="2"/>
      </rPr>
      <t>CC</t>
    </r>
  </si>
  <si>
    <r>
      <rPr>
        <sz val="11"/>
        <color theme="1"/>
        <rFont val="微软雅黑"/>
        <charset val="134"/>
      </rPr>
      <t>朱胡安</t>
    </r>
  </si>
  <si>
    <r>
      <rPr>
        <sz val="11"/>
        <color theme="1"/>
        <rFont val="微软雅黑"/>
        <charset val="134"/>
      </rPr>
      <t>奥迪</t>
    </r>
    <r>
      <rPr>
        <sz val="11"/>
        <color theme="1"/>
        <rFont val="Helvetica"/>
        <family val="2"/>
      </rPr>
      <t>A3</t>
    </r>
  </si>
  <si>
    <r>
      <rPr>
        <sz val="11"/>
        <color theme="1"/>
        <rFont val="微软雅黑"/>
        <charset val="134"/>
      </rPr>
      <t>张亚琦</t>
    </r>
  </si>
  <si>
    <r>
      <rPr>
        <sz val="11"/>
        <color theme="1"/>
        <rFont val="微软雅黑"/>
        <charset val="134"/>
      </rPr>
      <t>第八名</t>
    </r>
  </si>
  <si>
    <t>第二分站（珠海）车型表现力情况</t>
  </si>
  <si>
    <t>平衡手段</t>
  </si>
  <si>
    <t>平衡后圈时</t>
  </si>
  <si>
    <t>备注</t>
  </si>
  <si>
    <t>≤106.4</t>
  </si>
  <si>
    <t>阿特兹</t>
  </si>
  <si>
    <t>梁欣荣</t>
  </si>
  <si>
    <t>该车型未做出有效成绩，不参与评估</t>
  </si>
  <si>
    <t>第二分站（珠海）车型表现力计算方式</t>
  </si>
  <si>
    <r>
      <rPr>
        <sz val="11"/>
        <color theme="1"/>
        <rFont val="微软雅黑"/>
        <charset val="134"/>
      </rPr>
      <t>车手/车型</t>
    </r>
  </si>
  <si>
    <r>
      <rPr>
        <sz val="11"/>
        <color theme="1"/>
        <rFont val="微软雅黑"/>
        <charset val="134"/>
      </rPr>
      <t>张志强/K3</t>
    </r>
  </si>
  <si>
    <r>
      <rPr>
        <sz val="11"/>
        <color theme="1"/>
        <rFont val="微软雅黑"/>
        <charset val="134"/>
      </rPr>
      <t>叶弘历/K3</t>
    </r>
  </si>
  <si>
    <r>
      <rPr>
        <sz val="11"/>
        <color theme="1"/>
        <rFont val="微软雅黑"/>
        <charset val="134"/>
      </rPr>
      <t>詹家图/K3</t>
    </r>
  </si>
  <si>
    <r>
      <rPr>
        <sz val="11"/>
        <rFont val="微软雅黑"/>
        <charset val="134"/>
      </rPr>
      <t>林立峰/K3</t>
    </r>
  </si>
  <si>
    <t>-</t>
  </si>
  <si>
    <t>该车手两回合决赛未作出有效圈速，取其同队最快</t>
  </si>
  <si>
    <r>
      <rPr>
        <sz val="11"/>
        <color theme="1"/>
        <rFont val="微软雅黑"/>
        <charset val="134"/>
      </rPr>
      <t>何伟权/思域</t>
    </r>
  </si>
  <si>
    <r>
      <rPr>
        <sz val="11"/>
        <color theme="1"/>
        <rFont val="微软雅黑"/>
        <charset val="134"/>
      </rPr>
      <t>谢欣哲/思域</t>
    </r>
  </si>
  <si>
    <r>
      <rPr>
        <sz val="11"/>
        <color theme="1"/>
        <rFont val="微软雅黑"/>
        <charset val="134"/>
      </rPr>
      <t>邹思锐/思域</t>
    </r>
  </si>
  <si>
    <r>
      <rPr>
        <sz val="11"/>
        <color theme="1"/>
        <rFont val="微软雅黑"/>
        <charset val="134"/>
      </rPr>
      <t>陈旭/海马M6</t>
    </r>
  </si>
  <si>
    <r>
      <rPr>
        <sz val="11"/>
        <color theme="1"/>
        <rFont val="微软雅黑"/>
        <charset val="134"/>
      </rPr>
      <t>何子贤/海马M6</t>
    </r>
  </si>
  <si>
    <r>
      <rPr>
        <sz val="11"/>
        <color theme="1"/>
        <rFont val="微软雅黑"/>
        <charset val="134"/>
      </rPr>
      <t>谢森/海马M6</t>
    </r>
  </si>
  <si>
    <t>梁欣荣/阿特兹</t>
  </si>
  <si>
    <t>该车手未做出所有有效参考成绩，且无同队车手做出有效成绩，不参与评估</t>
  </si>
  <si>
    <t>第二分站（珠海）全场平均圈时计算</t>
  </si>
  <si>
    <t>叶弘历</t>
  </si>
  <si>
    <t>车手</t>
  </si>
  <si>
    <t>车号</t>
  </si>
  <si>
    <t>≤106.0</t>
  </si>
  <si>
    <t>Rodolfo Avila</t>
  </si>
  <si>
    <t>卢家骏</t>
  </si>
  <si>
    <t>朱戴维</t>
  </si>
  <si>
    <t>黄若涵</t>
  </si>
  <si>
    <t>Julio Acosta</t>
  </si>
  <si>
    <t>车手/车型</t>
  </si>
  <si>
    <r>
      <rPr>
        <sz val="11"/>
        <rFont val="微软雅黑"/>
        <charset val="134"/>
      </rPr>
      <t>何晓乐/全新福特福克斯</t>
    </r>
  </si>
  <si>
    <t>该车手第二回合未做出有效圈速，取其同队最快</t>
  </si>
  <si>
    <r>
      <rPr>
        <sz val="11"/>
        <rFont val="微软雅黑"/>
        <charset val="134"/>
      </rPr>
      <t>甄卓伟/全新福特福克斯</t>
    </r>
  </si>
  <si>
    <r>
      <rPr>
        <sz val="11"/>
        <color theme="1"/>
        <rFont val="微软雅黑"/>
        <charset val="134"/>
      </rPr>
      <t>曹宏炜/全新福特福克斯</t>
    </r>
  </si>
  <si>
    <r>
      <rPr>
        <sz val="11"/>
        <color theme="1"/>
        <rFont val="Helvetica"/>
        <family val="2"/>
      </rPr>
      <t>Dan Wells/</t>
    </r>
    <r>
      <rPr>
        <sz val="11"/>
        <color theme="1"/>
        <rFont val="微软雅黑"/>
        <charset val="134"/>
      </rPr>
      <t>全新福特福克斯</t>
    </r>
  </si>
  <si>
    <r>
      <rPr>
        <sz val="11"/>
        <color theme="1"/>
        <rFont val="微软雅黑"/>
        <charset val="134"/>
      </rPr>
      <t>王睿/凌度</t>
    </r>
  </si>
  <si>
    <r>
      <rPr>
        <sz val="11"/>
        <color theme="1"/>
        <rFont val="微软雅黑"/>
        <charset val="134"/>
      </rPr>
      <t>江腾一/凌度</t>
    </r>
  </si>
  <si>
    <t>Rodolfo Avila/凌度</t>
  </si>
  <si>
    <t>卢家骏/凌度</t>
  </si>
  <si>
    <t>朱戴维/绅宝CC</t>
  </si>
  <si>
    <r>
      <rPr>
        <sz val="11"/>
        <color theme="1"/>
        <rFont val="微软雅黑"/>
        <charset val="134"/>
      </rPr>
      <t>朱胡安/绅宝CC</t>
    </r>
  </si>
  <si>
    <t>黄若涵/绅宝CC</t>
  </si>
  <si>
    <r>
      <rPr>
        <sz val="11"/>
        <color theme="1"/>
        <rFont val="微软雅黑"/>
        <charset val="134"/>
      </rPr>
      <t>王日昇/新款爱丽舍</t>
    </r>
  </si>
  <si>
    <r>
      <rPr>
        <sz val="11"/>
        <color theme="1"/>
        <rFont val="微软雅黑"/>
        <charset val="134"/>
      </rPr>
      <t>许家泰/新款爱丽舍</t>
    </r>
  </si>
  <si>
    <r>
      <rPr>
        <sz val="11"/>
        <color theme="1"/>
        <rFont val="微软雅黑"/>
        <charset val="134"/>
      </rPr>
      <t>张亚琦/奥迪A3</t>
    </r>
  </si>
  <si>
    <t>Julio Acosta/奥迪A3</t>
  </si>
  <si>
    <t>唐友喜/奔驰C260</t>
  </si>
  <si>
    <t>何晓乐</t>
  </si>
  <si>
    <t>甄卓伟</t>
  </si>
  <si>
    <t>第六名</t>
  </si>
  <si>
    <t>第七名</t>
  </si>
  <si>
    <t>第三分站（上海）车型表现力情况</t>
  </si>
  <si>
    <t>≤101.6</t>
  </si>
  <si>
    <t>具体平衡调整方法见公布文件</t>
  </si>
  <si>
    <t>昂科塞拉</t>
  </si>
  <si>
    <t>孙正</t>
  </si>
  <si>
    <t>第三分站（上海）车型表现力计算方式</t>
  </si>
  <si>
    <t>该车手第二回合决赛未作出有效圈速，取其同队最快</t>
  </si>
  <si>
    <t>孙正/昂科塞拉</t>
  </si>
  <si>
    <t>该车手第二回合仅做出一个有效圈速，次快取这一圈速</t>
  </si>
  <si>
    <t>该车手未做出所有有效参考成绩，取无同队车手做出有效成绩</t>
  </si>
  <si>
    <t>第三分站（上海）全场平均圈时计算</t>
  </si>
  <si>
    <t>谢森</t>
  </si>
  <si>
    <t>≤100.4</t>
  </si>
  <si>
    <t>张大胜</t>
  </si>
  <si>
    <t>张臻东</t>
  </si>
  <si>
    <t>饶隆</t>
  </si>
  <si>
    <t>徐加</t>
  </si>
  <si>
    <t>拿达活</t>
  </si>
  <si>
    <t>张大胜/全新福特福克斯</t>
  </si>
  <si>
    <t>该车手排位赛未作出有效圈速，取其同队最快</t>
  </si>
  <si>
    <t>张臻东/凌度</t>
  </si>
  <si>
    <t>饶隆/绅宝CC</t>
  </si>
  <si>
    <t>徐加/奥迪A3</t>
  </si>
  <si>
    <t>拿达活/奔驰C260</t>
  </si>
  <si>
    <t>王日昇</t>
  </si>
  <si>
    <t>许家泰</t>
  </si>
  <si>
    <t>第八名</t>
  </si>
  <si>
    <t>江腾一</t>
  </si>
  <si>
    <t>第九名</t>
  </si>
  <si>
    <t>第十名</t>
  </si>
  <si>
    <t>王睿</t>
  </si>
  <si>
    <t>曹宏炜</t>
  </si>
  <si>
    <t>第四分站（韩国）车型表现力情况</t>
  </si>
  <si>
    <t>≤100.7</t>
  </si>
  <si>
    <t>第四分站（韩国）车型表现力计算方式</t>
  </si>
  <si>
    <t>该车手第一回合仅作出一个有效成绩，次快取这一圈速</t>
  </si>
  <si>
    <t>第四分站（韩国）全场平均圈时计算</t>
  </si>
  <si>
    <t>何伟权</t>
  </si>
  <si>
    <t>谢欣哲</t>
  </si>
  <si>
    <t>邹思锐</t>
  </si>
  <si>
    <t>≤101.2</t>
  </si>
  <si>
    <t>Adam Morgan</t>
  </si>
  <si>
    <t>朴东燮</t>
  </si>
  <si>
    <t>Dan Wells/全新福特福克斯</t>
  </si>
  <si>
    <t>该车手第一回合决赛未作出有效圈速，取其同队最快/ 该车手第二回合仅作出一个有效成绩，次快取这一圈速</t>
  </si>
  <si>
    <t>Adam Morgan/凌度</t>
  </si>
  <si>
    <t>该车手第二回合仅作出一个有效成绩，次快取这一圈速</t>
  </si>
  <si>
    <t>该车手第一回合决赛未作出有效圈速，取其同队最快</t>
  </si>
  <si>
    <t>朴东燮/奥迪A3</t>
  </si>
  <si>
    <t>张亚琦</t>
  </si>
  <si>
    <t>第五分站（广东）车型表现力情况</t>
  </si>
  <si>
    <t>陈超</t>
  </si>
  <si>
    <t>第五分站（广东）车型表现力计算方式</t>
  </si>
  <si>
    <t>孙正/阿特兹</t>
  </si>
  <si>
    <r>
      <rPr>
        <sz val="11"/>
        <color theme="1"/>
        <rFont val="微软雅黑"/>
        <charset val="134"/>
      </rPr>
      <t>陈超/昂科塞拉</t>
    </r>
  </si>
  <si>
    <t>第五分站（广东）全场平均圈时计算</t>
  </si>
  <si>
    <t>≤101.0</t>
  </si>
  <si>
    <t>高华阳</t>
  </si>
  <si>
    <t>凌度GTS</t>
  </si>
  <si>
    <t>梁凯风</t>
  </si>
  <si>
    <t>海马M6</t>
  </si>
  <si>
    <t>陈旭</t>
  </si>
  <si>
    <t>何子贤</t>
  </si>
  <si>
    <t>Leif Tomas</t>
  </si>
  <si>
    <r>
      <rPr>
        <sz val="11"/>
        <rFont val="微软雅黑"/>
        <charset val="134"/>
      </rPr>
      <t>何晓乐</t>
    </r>
    <r>
      <rPr>
        <sz val="11"/>
        <rFont val="Helvetica"/>
        <family val="2"/>
      </rPr>
      <t>/</t>
    </r>
    <r>
      <rPr>
        <sz val="11"/>
        <rFont val="微软雅黑"/>
        <charset val="134"/>
      </rPr>
      <t>全新福特福克斯</t>
    </r>
  </si>
  <si>
    <r>
      <rPr>
        <sz val="11"/>
        <rFont val="微软雅黑"/>
        <charset val="134"/>
      </rPr>
      <t>甄卓伟</t>
    </r>
    <r>
      <rPr>
        <sz val="11"/>
        <rFont val="Helvetica"/>
        <family val="2"/>
      </rPr>
      <t>/</t>
    </r>
    <r>
      <rPr>
        <sz val="11"/>
        <rFont val="微软雅黑"/>
        <charset val="134"/>
      </rPr>
      <t>全新福特福克斯</t>
    </r>
  </si>
  <si>
    <r>
      <rPr>
        <sz val="11"/>
        <color theme="1"/>
        <rFont val="微软雅黑"/>
        <charset val="134"/>
      </rPr>
      <t>曹宏炜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全新福特福克斯</t>
    </r>
  </si>
  <si>
    <r>
      <rPr>
        <sz val="11"/>
        <color theme="1"/>
        <rFont val="微软雅黑"/>
        <charset val="134"/>
      </rPr>
      <t>高华阳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全新福特福克斯</t>
    </r>
  </si>
  <si>
    <r>
      <rPr>
        <sz val="11"/>
        <color theme="1"/>
        <rFont val="微软雅黑"/>
        <charset val="134"/>
      </rPr>
      <t>王睿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凌度</t>
    </r>
    <r>
      <rPr>
        <sz val="11"/>
        <color theme="1"/>
        <rFont val="Helvetica"/>
        <family val="2"/>
      </rPr>
      <t>GTS</t>
    </r>
  </si>
  <si>
    <r>
      <rPr>
        <sz val="11"/>
        <color theme="1"/>
        <rFont val="微软雅黑"/>
        <charset val="134"/>
      </rPr>
      <t>江腾一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凌度</t>
    </r>
    <r>
      <rPr>
        <sz val="11"/>
        <color theme="1"/>
        <rFont val="Helvetica"/>
        <family val="2"/>
      </rPr>
      <t>GTS</t>
    </r>
  </si>
  <si>
    <r>
      <rPr>
        <sz val="11"/>
        <color theme="1"/>
        <rFont val="微软雅黑"/>
        <charset val="134"/>
      </rPr>
      <t>张臻东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凌度</t>
    </r>
    <r>
      <rPr>
        <sz val="11"/>
        <color theme="1"/>
        <rFont val="Helvetica"/>
        <family val="2"/>
      </rPr>
      <t>GTS</t>
    </r>
  </si>
  <si>
    <r>
      <rPr>
        <sz val="11"/>
        <color theme="1"/>
        <rFont val="微软雅黑"/>
        <charset val="134"/>
      </rPr>
      <t>卢家骏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凌度</t>
    </r>
    <r>
      <rPr>
        <sz val="11"/>
        <color theme="1"/>
        <rFont val="Helvetica"/>
        <family val="2"/>
      </rPr>
      <t>GTS</t>
    </r>
  </si>
  <si>
    <r>
      <rPr>
        <sz val="11"/>
        <color theme="1"/>
        <rFont val="微软雅黑"/>
        <charset val="134"/>
      </rPr>
      <t>朱戴维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绅宝</t>
    </r>
    <r>
      <rPr>
        <sz val="11"/>
        <color theme="1"/>
        <rFont val="Helvetica"/>
        <family val="2"/>
      </rPr>
      <t>CC</t>
    </r>
  </si>
  <si>
    <r>
      <rPr>
        <sz val="11"/>
        <color theme="1"/>
        <rFont val="微软雅黑"/>
        <charset val="134"/>
      </rPr>
      <t>朱胡安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绅宝</t>
    </r>
    <r>
      <rPr>
        <sz val="11"/>
        <color theme="1"/>
        <rFont val="Helvetica"/>
        <family val="2"/>
      </rPr>
      <t>CC</t>
    </r>
  </si>
  <si>
    <r>
      <rPr>
        <sz val="11"/>
        <color theme="1"/>
        <rFont val="微软雅黑"/>
        <charset val="134"/>
      </rPr>
      <t>饶隆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绅宝</t>
    </r>
    <r>
      <rPr>
        <sz val="11"/>
        <color theme="1"/>
        <rFont val="Helvetica"/>
        <family val="2"/>
      </rPr>
      <t>CC</t>
    </r>
  </si>
  <si>
    <r>
      <rPr>
        <sz val="11"/>
        <color theme="1"/>
        <rFont val="微软雅黑"/>
        <charset val="134"/>
      </rPr>
      <t>王日昇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新款爱丽舍</t>
    </r>
  </si>
  <si>
    <r>
      <rPr>
        <sz val="11"/>
        <color theme="1"/>
        <rFont val="微软雅黑"/>
        <charset val="134"/>
      </rPr>
      <t>许家泰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新款爱丽舍</t>
    </r>
  </si>
  <si>
    <r>
      <rPr>
        <sz val="11"/>
        <color theme="1"/>
        <rFont val="微软雅黑"/>
        <charset val="134"/>
      </rPr>
      <t>张亚琦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奥迪</t>
    </r>
    <r>
      <rPr>
        <sz val="11"/>
        <color theme="1"/>
        <rFont val="Helvetica"/>
        <family val="2"/>
      </rPr>
      <t>A3</t>
    </r>
  </si>
  <si>
    <r>
      <rPr>
        <sz val="11"/>
        <color theme="1"/>
        <rFont val="Helvetica"/>
        <family val="2"/>
      </rPr>
      <t>Julio Acosta/</t>
    </r>
    <r>
      <rPr>
        <sz val="11"/>
        <color theme="1"/>
        <rFont val="微软雅黑"/>
        <charset val="134"/>
      </rPr>
      <t>奥迪</t>
    </r>
    <r>
      <rPr>
        <sz val="11"/>
        <color theme="1"/>
        <rFont val="Helvetica"/>
        <family val="2"/>
      </rPr>
      <t>A3</t>
    </r>
  </si>
  <si>
    <t>该车手第一回合未做出有效圈速，取其同队最快</t>
  </si>
  <si>
    <r>
      <rPr>
        <sz val="11"/>
        <color theme="1"/>
        <rFont val="微软雅黑"/>
        <charset val="134"/>
      </rPr>
      <t>唐友喜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奔驰</t>
    </r>
    <r>
      <rPr>
        <sz val="11"/>
        <color theme="1"/>
        <rFont val="Helvetica"/>
        <family val="2"/>
      </rPr>
      <t>C260</t>
    </r>
  </si>
  <si>
    <r>
      <rPr>
        <sz val="11"/>
        <color theme="1"/>
        <rFont val="微软雅黑"/>
        <charset val="134"/>
      </rPr>
      <t>梁凯风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奔驰</t>
    </r>
    <r>
      <rPr>
        <sz val="11"/>
        <color theme="1"/>
        <rFont val="Helvetica"/>
        <family val="2"/>
      </rPr>
      <t>C260</t>
    </r>
  </si>
  <si>
    <r>
      <rPr>
        <sz val="11"/>
        <color theme="1"/>
        <rFont val="微软雅黑"/>
        <charset val="134"/>
      </rPr>
      <t>陈旭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海马</t>
    </r>
    <r>
      <rPr>
        <sz val="11"/>
        <color theme="1"/>
        <rFont val="Helvetica"/>
        <family val="2"/>
      </rPr>
      <t>M6</t>
    </r>
  </si>
  <si>
    <r>
      <rPr>
        <sz val="11"/>
        <color theme="1"/>
        <rFont val="微软雅黑"/>
        <charset val="134"/>
      </rPr>
      <t>何子贤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海马</t>
    </r>
    <r>
      <rPr>
        <sz val="11"/>
        <color theme="1"/>
        <rFont val="Helvetica"/>
        <family val="2"/>
      </rPr>
      <t>M6</t>
    </r>
  </si>
  <si>
    <r>
      <rPr>
        <sz val="11"/>
        <color theme="1"/>
        <rFont val="Helvetica"/>
        <family val="2"/>
      </rPr>
      <t>Leif Tomas/</t>
    </r>
    <r>
      <rPr>
        <sz val="11"/>
        <color theme="1"/>
        <rFont val="微软雅黑"/>
        <charset val="134"/>
      </rPr>
      <t>海马</t>
    </r>
    <r>
      <rPr>
        <sz val="11"/>
        <color theme="1"/>
        <rFont val="Helvetica"/>
        <family val="2"/>
      </rPr>
      <t>M6</t>
    </r>
  </si>
  <si>
    <t>Leif Tomas/海马M6</t>
  </si>
  <si>
    <t>王日昇/新款爱丽舍</t>
  </si>
  <si>
    <t>≤100.8</t>
  </si>
  <si>
    <t>Robert Huff</t>
  </si>
  <si>
    <r>
      <rPr>
        <sz val="11"/>
        <color theme="1"/>
        <rFont val="微软雅黑"/>
        <charset val="134"/>
      </rPr>
      <t>崔岳</t>
    </r>
    <r>
      <rPr>
        <sz val="11"/>
        <rFont val="Helvetica"/>
        <family val="2"/>
      </rPr>
      <t>/</t>
    </r>
    <r>
      <rPr>
        <sz val="11"/>
        <rFont val="微软雅黑"/>
        <charset val="134"/>
      </rPr>
      <t>全新福特福克斯</t>
    </r>
  </si>
  <si>
    <r>
      <rPr>
        <sz val="11"/>
        <color theme="1"/>
        <rFont val="微软雅黑"/>
        <charset val="134"/>
      </rPr>
      <t>甄卓伟</t>
    </r>
    <r>
      <rPr>
        <sz val="11"/>
        <rFont val="Helvetica"/>
        <family val="2"/>
      </rPr>
      <t>/</t>
    </r>
    <r>
      <rPr>
        <sz val="11"/>
        <rFont val="微软雅黑"/>
        <charset val="134"/>
      </rPr>
      <t>全新福特福克斯</t>
    </r>
  </si>
  <si>
    <r>
      <rPr>
        <sz val="11"/>
        <color theme="1"/>
        <rFont val="微软雅黑"/>
        <charset val="134"/>
      </rPr>
      <t>何晓乐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全新福特福克斯</t>
    </r>
  </si>
  <si>
    <r>
      <rPr>
        <sz val="11"/>
        <color theme="1"/>
        <rFont val="微软雅黑"/>
        <charset val="134"/>
      </rPr>
      <t>徐加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奥迪</t>
    </r>
    <r>
      <rPr>
        <sz val="11"/>
        <color theme="1"/>
        <rFont val="Helvetica"/>
        <family val="2"/>
      </rPr>
      <t>A3</t>
    </r>
  </si>
  <si>
    <r>
      <rPr>
        <sz val="11"/>
        <color theme="1"/>
        <rFont val="微软雅黑"/>
        <charset val="134"/>
      </rPr>
      <t>李程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奔驰</t>
    </r>
    <r>
      <rPr>
        <sz val="11"/>
        <color theme="1"/>
        <rFont val="Helvetica"/>
        <family val="2"/>
      </rPr>
      <t>C260</t>
    </r>
  </si>
  <si>
    <r>
      <rPr>
        <sz val="11"/>
        <color rgb="FF000000"/>
        <rFont val="微软雅黑"/>
        <charset val="134"/>
      </rPr>
      <t>厂商和俱乐部杯加重</t>
    </r>
  </si>
  <si>
    <r>
      <rPr>
        <sz val="11"/>
        <color theme="1"/>
        <rFont val="微软雅黑"/>
        <charset val="134"/>
      </rPr>
      <t>平衡手段</t>
    </r>
  </si>
  <si>
    <r>
      <rPr>
        <sz val="11"/>
        <color theme="1"/>
        <rFont val="微软雅黑"/>
        <charset val="134"/>
      </rPr>
      <t>平衡后圈时</t>
    </r>
  </si>
  <si>
    <r>
      <rPr>
        <sz val="11"/>
        <color theme="1"/>
        <rFont val="微软雅黑"/>
        <charset val="134"/>
      </rPr>
      <t>备注</t>
    </r>
  </si>
  <si>
    <r>
      <rPr>
        <sz val="11"/>
        <rFont val="微软雅黑"/>
        <charset val="134"/>
      </rPr>
      <t>全新福特福克斯</t>
    </r>
  </si>
  <si>
    <r>
      <rPr>
        <sz val="11"/>
        <color theme="1"/>
        <rFont val="微软雅黑"/>
        <charset val="134"/>
      </rPr>
      <t>朱戴维</t>
    </r>
  </si>
  <si>
    <r>
      <rPr>
        <sz val="11"/>
        <color theme="1"/>
        <rFont val="微软雅黑"/>
        <charset val="134"/>
      </rPr>
      <t>徐加</t>
    </r>
  </si>
  <si>
    <r>
      <rPr>
        <sz val="11"/>
        <color theme="1"/>
        <rFont val="微软雅黑"/>
        <charset val="134"/>
      </rPr>
      <t>李程</t>
    </r>
  </si>
  <si>
    <r>
      <rPr>
        <sz val="11"/>
        <color theme="1"/>
        <rFont val="微软雅黑"/>
        <charset val="134"/>
      </rPr>
      <t>车手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车型</t>
    </r>
  </si>
  <si>
    <r>
      <rPr>
        <sz val="11"/>
        <color rgb="FFFF0000"/>
        <rFont val="微软雅黑"/>
        <charset val="134"/>
      </rPr>
      <t>该车手第二回合未做出有效圈速，取其同队最快</t>
    </r>
  </si>
  <si>
    <r>
      <t>Robert Huff/</t>
    </r>
    <r>
      <rPr>
        <sz val="11"/>
        <color theme="1"/>
        <rFont val="微软雅黑"/>
        <charset val="134"/>
      </rPr>
      <t>绅宝</t>
    </r>
    <r>
      <rPr>
        <sz val="11"/>
        <color theme="1"/>
        <rFont val="Helvetica"/>
        <family val="2"/>
      </rPr>
      <t>CC</t>
    </r>
  </si>
  <si>
    <r>
      <rPr>
        <sz val="11"/>
        <color rgb="FFFF0000"/>
        <rFont val="微软雅黑"/>
        <charset val="134"/>
      </rPr>
      <t>该车手第一回合未做出有效圈速，取其同队最快</t>
    </r>
  </si>
  <si>
    <r>
      <t>Leif Tomas/</t>
    </r>
    <r>
      <rPr>
        <sz val="11"/>
        <color theme="1"/>
        <rFont val="微软雅黑"/>
        <charset val="134"/>
      </rPr>
      <t>海马</t>
    </r>
    <r>
      <rPr>
        <sz val="11"/>
        <color theme="1"/>
        <rFont val="Helvetica"/>
        <family val="2"/>
      </rPr>
      <t>M6</t>
    </r>
  </si>
  <si>
    <r>
      <t>Adam Morgan/</t>
    </r>
    <r>
      <rPr>
        <sz val="11"/>
        <color theme="1"/>
        <rFont val="微软雅黑"/>
        <charset val="134"/>
      </rPr>
      <t>凌度</t>
    </r>
  </si>
  <si>
    <r>
      <rPr>
        <sz val="11"/>
        <color theme="1"/>
        <rFont val="微软雅黑"/>
        <charset val="134"/>
      </rPr>
      <t>江腾一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凌度</t>
    </r>
  </si>
  <si>
    <r>
      <rPr>
        <sz val="11"/>
        <color theme="1"/>
        <rFont val="微软雅黑"/>
        <charset val="134"/>
      </rPr>
      <t>张臻东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凌度</t>
    </r>
  </si>
  <si>
    <r>
      <rPr>
        <sz val="11"/>
        <color theme="1"/>
        <rFont val="微软雅黑"/>
        <charset val="134"/>
      </rPr>
      <t>王睿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凌度</t>
    </r>
  </si>
  <si>
    <r>
      <rPr>
        <sz val="11"/>
        <color theme="1"/>
        <rFont val="微软雅黑"/>
        <charset val="134"/>
      </rPr>
      <t>崔岳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全新福特福克斯</t>
    </r>
  </si>
  <si>
    <r>
      <rPr>
        <sz val="11"/>
        <color theme="1"/>
        <rFont val="微软雅黑"/>
        <charset val="134"/>
      </rPr>
      <t>第九名</t>
    </r>
  </si>
  <si>
    <r>
      <rPr>
        <sz val="11"/>
        <color theme="1"/>
        <rFont val="微软雅黑"/>
        <charset val="134"/>
      </rPr>
      <t>第十名</t>
    </r>
  </si>
  <si>
    <r>
      <rPr>
        <sz val="11"/>
        <color theme="1"/>
        <rFont val="微软雅黑"/>
        <charset val="134"/>
      </rPr>
      <t>第六分站（上海）车型表现力情况</t>
    </r>
    <phoneticPr fontId="13" type="noConversion"/>
  </si>
  <si>
    <r>
      <rPr>
        <sz val="11"/>
        <color theme="1"/>
        <rFont val="微软雅黑"/>
        <charset val="134"/>
      </rPr>
      <t>第六分站（上海）车型表现力情况</t>
    </r>
    <phoneticPr fontId="13" type="noConversion"/>
  </si>
  <si>
    <r>
      <rPr>
        <sz val="11"/>
        <color theme="1"/>
        <rFont val="微软雅黑"/>
        <charset val="134"/>
      </rPr>
      <t>袁波</t>
    </r>
  </si>
  <si>
    <r>
      <rPr>
        <sz val="11"/>
        <color theme="1"/>
        <rFont val="微软雅黑"/>
        <charset val="134"/>
      </rPr>
      <t>阿特兹</t>
    </r>
  </si>
  <si>
    <r>
      <rPr>
        <sz val="11"/>
        <color theme="1"/>
        <rFont val="微软雅黑"/>
        <charset val="134"/>
      </rPr>
      <t>孙正</t>
    </r>
  </si>
  <si>
    <r>
      <rPr>
        <sz val="11"/>
        <color theme="1"/>
        <rFont val="微软雅黑"/>
        <charset val="134"/>
      </rPr>
      <t>昂科塞拉</t>
    </r>
  </si>
  <si>
    <r>
      <rPr>
        <sz val="11"/>
        <color theme="1"/>
        <rFont val="微软雅黑"/>
        <charset val="134"/>
      </rPr>
      <t>陈超</t>
    </r>
  </si>
  <si>
    <r>
      <t>K3/</t>
    </r>
    <r>
      <rPr>
        <sz val="11"/>
        <color theme="1"/>
        <rFont val="微软雅黑"/>
        <charset val="134"/>
      </rPr>
      <t>张志强</t>
    </r>
  </si>
  <si>
    <r>
      <t>K3/</t>
    </r>
    <r>
      <rPr>
        <sz val="11"/>
        <color theme="1"/>
        <rFont val="微软雅黑"/>
        <charset val="134"/>
      </rPr>
      <t>詹家图</t>
    </r>
  </si>
  <si>
    <r>
      <t>K3/</t>
    </r>
    <r>
      <rPr>
        <sz val="11"/>
        <color theme="1"/>
        <rFont val="微软雅黑"/>
        <charset val="134"/>
      </rPr>
      <t>林立峰</t>
    </r>
  </si>
  <si>
    <r>
      <t>K3/</t>
    </r>
    <r>
      <rPr>
        <sz val="11"/>
        <color theme="1"/>
        <rFont val="微软雅黑"/>
        <charset val="134"/>
      </rPr>
      <t>袁波</t>
    </r>
  </si>
  <si>
    <r>
      <rPr>
        <sz val="11"/>
        <color theme="1"/>
        <rFont val="微软雅黑"/>
        <charset val="134"/>
      </rPr>
      <t>思域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邹思锐</t>
    </r>
  </si>
  <si>
    <r>
      <rPr>
        <sz val="11"/>
        <color theme="1"/>
        <rFont val="微软雅黑"/>
        <charset val="134"/>
      </rPr>
      <t>思域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何伟权</t>
    </r>
  </si>
  <si>
    <r>
      <rPr>
        <sz val="11"/>
        <color theme="1"/>
        <rFont val="微软雅黑"/>
        <charset val="134"/>
      </rPr>
      <t>思域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谢欣哲</t>
    </r>
  </si>
  <si>
    <r>
      <rPr>
        <sz val="11"/>
        <color theme="1"/>
        <rFont val="微软雅黑"/>
        <charset val="134"/>
      </rPr>
      <t>阿特兹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孙正</t>
    </r>
  </si>
  <si>
    <r>
      <rPr>
        <sz val="11"/>
        <color theme="1"/>
        <rFont val="微软雅黑"/>
        <charset val="134"/>
      </rPr>
      <t>昂科塞拉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陈超</t>
    </r>
  </si>
  <si>
    <r>
      <rPr>
        <sz val="11"/>
        <color rgb="FFFF0000"/>
        <rFont val="微软雅黑"/>
        <charset val="134"/>
      </rPr>
      <t>该车手排位赛未做出有效圈速，取其同队最快</t>
    </r>
  </si>
  <si>
    <r>
      <rPr>
        <sz val="11"/>
        <color theme="1"/>
        <rFont val="微软雅黑"/>
        <charset val="134"/>
      </rPr>
      <t>第六分站（上海）车型表现力计算方式</t>
    </r>
    <phoneticPr fontId="13" type="noConversion"/>
  </si>
  <si>
    <r>
      <rPr>
        <sz val="11"/>
        <color theme="1"/>
        <rFont val="微软雅黑"/>
        <charset val="134"/>
      </rPr>
      <t>第六分站（上海）全场平均圈时计算</t>
    </r>
    <phoneticPr fontId="13" type="noConversion"/>
  </si>
  <si>
    <r>
      <rPr>
        <sz val="11"/>
        <color theme="1"/>
        <rFont val="微软雅黑"/>
        <charset val="134"/>
      </rPr>
      <t>第六分站（上海）车型表现力计算方式</t>
    </r>
    <phoneticPr fontId="13" type="noConversion"/>
  </si>
  <si>
    <r>
      <rPr>
        <sz val="11"/>
        <color theme="1"/>
        <rFont val="微软雅黑"/>
        <charset val="134"/>
      </rPr>
      <t>第六分站（上海）全场平均圈时计算</t>
    </r>
    <phoneticPr fontId="13" type="noConversion"/>
  </si>
  <si>
    <r>
      <rPr>
        <sz val="11"/>
        <color theme="1"/>
        <rFont val="微软雅黑"/>
        <charset val="134"/>
      </rPr>
      <t>曹宏炜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全新福特福克斯</t>
    </r>
    <phoneticPr fontId="13" type="noConversion"/>
  </si>
  <si>
    <t>甄卓伟</t>
    <phoneticPr fontId="13" type="noConversion"/>
  </si>
  <si>
    <t>崔岳</t>
    <phoneticPr fontId="13" type="noConversion"/>
  </si>
  <si>
    <r>
      <rPr>
        <sz val="11"/>
        <color theme="1"/>
        <rFont val="微软雅黑"/>
        <charset val="134"/>
      </rPr>
      <t>第五名</t>
    </r>
    <phoneticPr fontId="13" type="noConversion"/>
  </si>
  <si>
    <r>
      <rPr>
        <sz val="11"/>
        <color theme="1"/>
        <rFont val="微软雅黑"/>
        <charset val="134"/>
      </rPr>
      <t>第六名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</si>
</sst>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.000_ "/>
    <numFmt numFmtId="177" formatCode="0.0"/>
    <numFmt numFmtId="178" formatCode="0.000_ "/>
    <numFmt numFmtId="179" formatCode="0.0_ "/>
    <numFmt numFmtId="180" formatCode="0.000_);[Red]\(0.000\)"/>
    <numFmt numFmtId="181" formatCode="0.0_);[Red]\(0.0\)"/>
    <numFmt numFmtId="182" formatCode="0.000000000_);[Red]\(0.000000000\)"/>
    <numFmt numFmtId="183" formatCode="0.000"/>
    <numFmt numFmtId="184" formatCode="mm:ss\."/>
    <numFmt numFmtId="185" formatCode="0.00&quot;s&quot;"/>
  </numFmts>
  <fonts count="17" x14ac:knownFonts="1">
    <font>
      <sz val="11"/>
      <color theme="1"/>
      <name val="宋体"/>
      <charset val="134"/>
      <scheme val="minor"/>
    </font>
    <font>
      <sz val="11"/>
      <color theme="1"/>
      <name val="Helvetica"/>
      <family val="2"/>
    </font>
    <font>
      <sz val="11"/>
      <color theme="1"/>
      <name val="微软雅黑"/>
      <charset val="134"/>
    </font>
    <font>
      <sz val="11"/>
      <color rgb="FF000000"/>
      <name val="微软雅黑"/>
      <charset val="134"/>
    </font>
    <font>
      <sz val="11"/>
      <name val="微软雅黑"/>
      <charset val="134"/>
    </font>
    <font>
      <sz val="11"/>
      <name val="Helvetica"/>
      <family val="2"/>
    </font>
    <font>
      <sz val="11"/>
      <color rgb="FFFF0000"/>
      <name val="Helvetica"/>
      <family val="2"/>
    </font>
    <font>
      <sz val="11"/>
      <color rgb="FFFF0000"/>
      <name val="微软雅黑"/>
      <charset val="134"/>
    </font>
    <font>
      <sz val="11"/>
      <color rgb="FFFF6600"/>
      <name val="Helvetica"/>
      <family val="2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rgb="FF000000"/>
      <name val="Helvetica"/>
    </font>
    <font>
      <u/>
      <sz val="11"/>
      <color theme="10"/>
      <name val="宋体"/>
      <charset val="134"/>
      <scheme val="minor"/>
    </font>
    <font>
      <u/>
      <sz val="11"/>
      <color theme="11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66FF33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</borders>
  <cellStyleXfs count="57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9" fontId="1" fillId="0" borderId="4" xfId="0" applyNumberFormat="1" applyFont="1" applyBorder="1" applyAlignment="1">
      <alignment horizontal="center" vertical="center"/>
    </xf>
    <xf numFmtId="178" fontId="1" fillId="0" borderId="4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9" fontId="2" fillId="0" borderId="4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79" fontId="1" fillId="2" borderId="4" xfId="0" applyNumberFormat="1" applyFont="1" applyFill="1" applyBorder="1" applyAlignment="1">
      <alignment horizontal="center" vertical="center"/>
    </xf>
    <xf numFmtId="178" fontId="1" fillId="3" borderId="4" xfId="0" applyNumberFormat="1" applyFont="1" applyFill="1" applyBorder="1" applyAlignment="1">
      <alignment horizontal="center" vertical="center"/>
    </xf>
    <xf numFmtId="180" fontId="1" fillId="0" borderId="4" xfId="0" applyNumberFormat="1" applyFont="1" applyBorder="1" applyAlignment="1">
      <alignment horizontal="center" vertical="center"/>
    </xf>
    <xf numFmtId="181" fontId="1" fillId="2" borderId="4" xfId="0" applyNumberFormat="1" applyFont="1" applyFill="1" applyBorder="1" applyAlignment="1">
      <alignment horizontal="center" vertical="center"/>
    </xf>
    <xf numFmtId="179" fontId="5" fillId="2" borderId="4" xfId="0" applyNumberFormat="1" applyFont="1" applyFill="1" applyBorder="1" applyAlignment="1">
      <alignment horizontal="center" vertical="center"/>
    </xf>
    <xf numFmtId="178" fontId="5" fillId="3" borderId="4" xfId="0" applyNumberFormat="1" applyFont="1" applyFill="1" applyBorder="1" applyAlignment="1">
      <alignment horizontal="center" vertical="center"/>
    </xf>
    <xf numFmtId="180" fontId="5" fillId="0" borderId="4" xfId="0" applyNumberFormat="1" applyFont="1" applyBorder="1" applyAlignment="1">
      <alignment horizontal="center" vertical="center"/>
    </xf>
    <xf numFmtId="178" fontId="6" fillId="3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9" fontId="1" fillId="2" borderId="6" xfId="0" applyNumberFormat="1" applyFont="1" applyFill="1" applyBorder="1" applyAlignment="1">
      <alignment horizontal="center" vertical="center"/>
    </xf>
    <xf numFmtId="178" fontId="1" fillId="3" borderId="6" xfId="0" applyNumberFormat="1" applyFont="1" applyFill="1" applyBorder="1" applyAlignment="1">
      <alignment horizontal="center" vertical="center"/>
    </xf>
    <xf numFmtId="180" fontId="1" fillId="0" borderId="6" xfId="0" applyNumberFormat="1" applyFont="1" applyBorder="1" applyAlignment="1">
      <alignment horizontal="center" vertical="center"/>
    </xf>
    <xf numFmtId="181" fontId="1" fillId="2" borderId="6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9" fontId="1" fillId="0" borderId="8" xfId="0" applyNumberFormat="1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179" fontId="1" fillId="0" borderId="8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Fill="1" applyBorder="1" applyAlignment="1">
      <alignment horizontal="center" vertical="center"/>
    </xf>
    <xf numFmtId="179" fontId="1" fillId="0" borderId="9" xfId="0" applyNumberFormat="1" applyFont="1" applyFill="1" applyBorder="1" applyAlignment="1">
      <alignment horizontal="center" vertical="center"/>
    </xf>
    <xf numFmtId="179" fontId="1" fillId="2" borderId="0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8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180" fontId="1" fillId="0" borderId="4" xfId="0" applyNumberFormat="1" applyFont="1" applyFill="1" applyBorder="1" applyAlignment="1">
      <alignment horizontal="center" vertical="center"/>
    </xf>
    <xf numFmtId="180" fontId="1" fillId="3" borderId="4" xfId="0" applyNumberFormat="1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180" fontId="6" fillId="3" borderId="4" xfId="0" applyNumberFormat="1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/>
    </xf>
    <xf numFmtId="179" fontId="6" fillId="2" borderId="4" xfId="0" applyNumberFormat="1" applyFont="1" applyFill="1" applyBorder="1" applyAlignment="1">
      <alignment horizontal="center" vertical="center"/>
    </xf>
    <xf numFmtId="180" fontId="1" fillId="3" borderId="6" xfId="0" applyNumberFormat="1" applyFont="1" applyFill="1" applyBorder="1" applyAlignment="1">
      <alignment horizontal="center" vertical="center"/>
    </xf>
    <xf numFmtId="178" fontId="5" fillId="0" borderId="6" xfId="0" applyNumberFormat="1" applyFont="1" applyFill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/>
    <xf numFmtId="181" fontId="5" fillId="2" borderId="4" xfId="0" applyNumberFormat="1" applyFont="1" applyFill="1" applyBorder="1" applyAlignment="1">
      <alignment horizontal="center" vertical="center"/>
    </xf>
    <xf numFmtId="180" fontId="6" fillId="0" borderId="4" xfId="0" applyNumberFormat="1" applyFont="1" applyFill="1" applyBorder="1" applyAlignment="1">
      <alignment horizontal="center" vertical="center"/>
    </xf>
    <xf numFmtId="182" fontId="1" fillId="3" borderId="4" xfId="0" applyNumberFormat="1" applyFont="1" applyFill="1" applyBorder="1" applyAlignment="1">
      <alignment horizontal="center" vertical="center"/>
    </xf>
    <xf numFmtId="180" fontId="5" fillId="3" borderId="4" xfId="0" applyNumberFormat="1" applyFont="1" applyFill="1" applyBorder="1" applyAlignment="1">
      <alignment horizontal="center" vertical="center"/>
    </xf>
    <xf numFmtId="180" fontId="5" fillId="0" borderId="4" xfId="0" applyNumberFormat="1" applyFont="1" applyFill="1" applyBorder="1" applyAlignment="1">
      <alignment horizontal="center" vertical="center"/>
    </xf>
    <xf numFmtId="178" fontId="1" fillId="0" borderId="6" xfId="0" applyNumberFormat="1" applyFont="1" applyFill="1" applyBorder="1" applyAlignment="1">
      <alignment horizontal="center" vertical="center"/>
    </xf>
    <xf numFmtId="180" fontId="5" fillId="0" borderId="6" xfId="0" applyNumberFormat="1" applyFont="1" applyFill="1" applyBorder="1" applyAlignment="1">
      <alignment horizontal="center" vertical="center"/>
    </xf>
    <xf numFmtId="182" fontId="1" fillId="3" borderId="6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8" fontId="1" fillId="0" borderId="0" xfId="0" applyNumberFormat="1" applyFont="1" applyBorder="1" applyAlignment="1">
      <alignment vertical="center" wrapText="1" shrinkToFit="1"/>
    </xf>
    <xf numFmtId="0" fontId="1" fillId="0" borderId="0" xfId="0" applyFont="1" applyBorder="1"/>
    <xf numFmtId="0" fontId="7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8" fontId="1" fillId="0" borderId="16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78" fontId="1" fillId="0" borderId="18" xfId="0" applyNumberFormat="1" applyFont="1" applyFill="1" applyBorder="1" applyAlignment="1">
      <alignment horizontal="center" vertical="center"/>
    </xf>
    <xf numFmtId="179" fontId="1" fillId="0" borderId="1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9" fontId="1" fillId="0" borderId="6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79" fontId="5" fillId="2" borderId="18" xfId="0" applyNumberFormat="1" applyFont="1" applyFill="1" applyBorder="1" applyAlignment="1">
      <alignment horizontal="center" vertical="center"/>
    </xf>
    <xf numFmtId="178" fontId="1" fillId="3" borderId="18" xfId="0" applyNumberFormat="1" applyFont="1" applyFill="1" applyBorder="1" applyAlignment="1">
      <alignment horizontal="center" vertical="center"/>
    </xf>
    <xf numFmtId="178" fontId="1" fillId="0" borderId="18" xfId="0" applyNumberFormat="1" applyFont="1" applyBorder="1" applyAlignment="1">
      <alignment horizontal="center" vertical="center"/>
    </xf>
    <xf numFmtId="179" fontId="1" fillId="2" borderId="18" xfId="0" applyNumberFormat="1" applyFont="1" applyFill="1" applyBorder="1" applyAlignment="1">
      <alignment horizontal="center" vertical="center"/>
    </xf>
    <xf numFmtId="179" fontId="5" fillId="2" borderId="6" xfId="0" applyNumberFormat="1" applyFont="1" applyFill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  <xf numFmtId="179" fontId="6" fillId="2" borderId="6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77" fontId="6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176" fontId="1" fillId="3" borderId="4" xfId="0" applyNumberFormat="1" applyFont="1" applyFill="1" applyBorder="1" applyAlignment="1">
      <alignment horizontal="center" vertical="center"/>
    </xf>
    <xf numFmtId="178" fontId="5" fillId="0" borderId="18" xfId="0" applyNumberFormat="1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178" fontId="5" fillId="3" borderId="6" xfId="0" applyNumberFormat="1" applyFont="1" applyFill="1" applyBorder="1" applyAlignment="1">
      <alignment horizontal="center" vertical="center"/>
    </xf>
    <xf numFmtId="179" fontId="1" fillId="0" borderId="4" xfId="0" applyNumberFormat="1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>
      <alignment horizontal="center" vertical="center"/>
    </xf>
    <xf numFmtId="181" fontId="6" fillId="2" borderId="4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177" fontId="5" fillId="4" borderId="4" xfId="0" applyNumberFormat="1" applyFont="1" applyFill="1" applyBorder="1" applyAlignment="1">
      <alignment horizontal="center" vertical="center"/>
    </xf>
    <xf numFmtId="177" fontId="5" fillId="4" borderId="6" xfId="0" applyNumberFormat="1" applyFont="1" applyFill="1" applyBorder="1" applyAlignment="1">
      <alignment horizontal="center" vertical="center"/>
    </xf>
    <xf numFmtId="178" fontId="6" fillId="3" borderId="18" xfId="0" applyNumberFormat="1" applyFont="1" applyFill="1" applyBorder="1" applyAlignment="1">
      <alignment horizontal="center" vertical="center"/>
    </xf>
    <xf numFmtId="176" fontId="5" fillId="3" borderId="4" xfId="0" applyNumberFormat="1" applyFont="1" applyFill="1" applyBorder="1" applyAlignment="1">
      <alignment horizontal="center" vertical="center"/>
    </xf>
    <xf numFmtId="178" fontId="6" fillId="0" borderId="18" xfId="0" applyNumberFormat="1" applyFont="1" applyFill="1" applyBorder="1" applyAlignment="1">
      <alignment horizontal="center" vertical="center"/>
    </xf>
    <xf numFmtId="179" fontId="6" fillId="2" borderId="18" xfId="0" applyNumberFormat="1" applyFont="1" applyFill="1" applyBorder="1" applyAlignment="1">
      <alignment horizontal="center" vertical="center"/>
    </xf>
    <xf numFmtId="180" fontId="6" fillId="0" borderId="18" xfId="0" applyNumberFormat="1" applyFont="1" applyFill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178" fontId="5" fillId="0" borderId="4" xfId="0" applyNumberFormat="1" applyFont="1" applyBorder="1" applyAlignment="1">
      <alignment horizontal="center" vertical="center"/>
    </xf>
    <xf numFmtId="179" fontId="2" fillId="0" borderId="4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80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Border="1"/>
    <xf numFmtId="182" fontId="1" fillId="0" borderId="4" xfId="0" applyNumberFormat="1" applyFont="1" applyFill="1" applyBorder="1" applyAlignment="1">
      <alignment horizontal="center" vertical="center"/>
    </xf>
    <xf numFmtId="182" fontId="1" fillId="0" borderId="6" xfId="0" applyNumberFormat="1" applyFont="1" applyFill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/>
    </xf>
    <xf numFmtId="179" fontId="2" fillId="0" borderId="6" xfId="0" applyNumberFormat="1" applyFont="1" applyBorder="1" applyAlignment="1">
      <alignment horizontal="center" vertical="center"/>
    </xf>
    <xf numFmtId="178" fontId="6" fillId="0" borderId="4" xfId="0" applyNumberFormat="1" applyFont="1" applyBorder="1" applyAlignment="1">
      <alignment horizontal="center" vertical="center"/>
    </xf>
    <xf numFmtId="180" fontId="6" fillId="0" borderId="4" xfId="0" applyNumberFormat="1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179" fontId="6" fillId="0" borderId="18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  <xf numFmtId="179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179" fontId="6" fillId="2" borderId="28" xfId="0" applyNumberFormat="1" applyFont="1" applyFill="1" applyBorder="1" applyAlignment="1">
      <alignment horizontal="center" vertical="center"/>
    </xf>
    <xf numFmtId="178" fontId="6" fillId="0" borderId="28" xfId="0" applyNumberFormat="1" applyFont="1" applyFill="1" applyBorder="1" applyAlignment="1">
      <alignment horizontal="center" vertical="center"/>
    </xf>
    <xf numFmtId="179" fontId="5" fillId="2" borderId="28" xfId="0" applyNumberFormat="1" applyFont="1" applyFill="1" applyBorder="1" applyAlignment="1">
      <alignment horizontal="center" vertical="center"/>
    </xf>
    <xf numFmtId="177" fontId="5" fillId="2" borderId="4" xfId="0" applyNumberFormat="1" applyFont="1" applyFill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7" fontId="6" fillId="0" borderId="18" xfId="0" applyNumberFormat="1" applyFont="1" applyFill="1" applyBorder="1" applyAlignment="1">
      <alignment horizontal="center" vertical="center"/>
    </xf>
    <xf numFmtId="179" fontId="5" fillId="0" borderId="18" xfId="0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177" fontId="6" fillId="0" borderId="6" xfId="0" applyNumberFormat="1" applyFont="1" applyFill="1" applyBorder="1" applyAlignment="1">
      <alignment horizontal="center" vertical="center"/>
    </xf>
    <xf numFmtId="179" fontId="5" fillId="0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9" fontId="5" fillId="0" borderId="4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9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80" fontId="6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179" fontId="1" fillId="0" borderId="31" xfId="0" applyNumberFormat="1" applyFont="1" applyBorder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181" fontId="1" fillId="2" borderId="0" xfId="0" applyNumberFormat="1" applyFont="1" applyFill="1" applyBorder="1" applyAlignment="1">
      <alignment horizontal="center" vertical="center"/>
    </xf>
    <xf numFmtId="178" fontId="1" fillId="4" borderId="0" xfId="0" applyNumberFormat="1" applyFont="1" applyFill="1" applyBorder="1" applyAlignment="1">
      <alignment horizontal="center" vertical="center"/>
    </xf>
    <xf numFmtId="179" fontId="1" fillId="0" borderId="32" xfId="0" applyNumberFormat="1" applyFont="1" applyBorder="1" applyAlignment="1">
      <alignment horizontal="center" vertical="center"/>
    </xf>
    <xf numFmtId="180" fontId="6" fillId="0" borderId="0" xfId="0" applyNumberFormat="1" applyFont="1" applyBorder="1" applyAlignment="1">
      <alignment horizontal="center" vertical="center"/>
    </xf>
    <xf numFmtId="179" fontId="1" fillId="0" borderId="33" xfId="0" applyNumberFormat="1" applyFont="1" applyBorder="1" applyAlignment="1">
      <alignment horizontal="center" vertical="center"/>
    </xf>
    <xf numFmtId="178" fontId="6" fillId="4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180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9" fontId="6" fillId="0" borderId="31" xfId="0" applyNumberFormat="1" applyFont="1" applyBorder="1" applyAlignment="1">
      <alignment horizontal="center" vertical="center"/>
    </xf>
    <xf numFmtId="179" fontId="6" fillId="0" borderId="3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9" fontId="1" fillId="2" borderId="0" xfId="0" applyNumberFormat="1" applyFont="1" applyFill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/>
    </xf>
    <xf numFmtId="0" fontId="0" fillId="5" borderId="36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2" fontId="0" fillId="5" borderId="37" xfId="0" applyNumberFormat="1" applyFill="1" applyBorder="1" applyAlignment="1">
      <alignment horizontal="center"/>
    </xf>
    <xf numFmtId="0" fontId="0" fillId="6" borderId="38" xfId="0" applyFill="1" applyBorder="1" applyAlignment="1">
      <alignment horizontal="center"/>
    </xf>
    <xf numFmtId="0" fontId="0" fillId="6" borderId="39" xfId="0" applyFill="1" applyBorder="1" applyAlignment="1">
      <alignment horizontal="left"/>
    </xf>
    <xf numFmtId="0" fontId="0" fillId="6" borderId="39" xfId="0" applyFill="1" applyBorder="1" applyAlignment="1">
      <alignment horizontal="center"/>
    </xf>
    <xf numFmtId="2" fontId="0" fillId="6" borderId="39" xfId="0" applyNumberForma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left"/>
    </xf>
    <xf numFmtId="0" fontId="0" fillId="0" borderId="39" xfId="0" applyBorder="1" applyAlignment="1">
      <alignment horizontal="center"/>
    </xf>
    <xf numFmtId="2" fontId="0" fillId="0" borderId="39" xfId="0" applyNumberForma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left"/>
    </xf>
    <xf numFmtId="0" fontId="0" fillId="0" borderId="41" xfId="0" applyBorder="1" applyAlignment="1">
      <alignment horizontal="center"/>
    </xf>
    <xf numFmtId="2" fontId="0" fillId="0" borderId="4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2" fontId="0" fillId="5" borderId="45" xfId="0" applyNumberFormat="1" applyFill="1" applyBorder="1" applyAlignment="1">
      <alignment horizontal="center"/>
    </xf>
    <xf numFmtId="184" fontId="0" fillId="5" borderId="37" xfId="0" applyNumberFormat="1" applyFill="1" applyBorder="1" applyAlignment="1">
      <alignment horizontal="center"/>
    </xf>
    <xf numFmtId="0" fontId="0" fillId="5" borderId="47" xfId="0" applyFill="1" applyBorder="1" applyAlignment="1">
      <alignment horizontal="center"/>
    </xf>
    <xf numFmtId="184" fontId="0" fillId="6" borderId="39" xfId="0" applyNumberFormat="1" applyFill="1" applyBorder="1" applyAlignment="1">
      <alignment horizontal="center"/>
    </xf>
    <xf numFmtId="185" fontId="0" fillId="6" borderId="39" xfId="0" applyNumberFormat="1" applyFill="1" applyBorder="1" applyAlignment="1">
      <alignment horizontal="center"/>
    </xf>
    <xf numFmtId="10" fontId="0" fillId="6" borderId="48" xfId="0" applyNumberFormat="1" applyFill="1" applyBorder="1" applyAlignment="1">
      <alignment horizontal="center"/>
    </xf>
    <xf numFmtId="184" fontId="0" fillId="0" borderId="39" xfId="0" applyNumberFormat="1" applyBorder="1" applyAlignment="1">
      <alignment horizontal="center"/>
    </xf>
    <xf numFmtId="185" fontId="0" fillId="0" borderId="39" xfId="0" applyNumberFormat="1" applyBorder="1" applyAlignment="1">
      <alignment horizontal="center"/>
    </xf>
    <xf numFmtId="10" fontId="0" fillId="0" borderId="48" xfId="0" applyNumberFormat="1" applyBorder="1" applyAlignment="1">
      <alignment horizontal="center"/>
    </xf>
    <xf numFmtId="184" fontId="0" fillId="0" borderId="41" xfId="0" applyNumberFormat="1" applyBorder="1" applyAlignment="1">
      <alignment horizontal="center"/>
    </xf>
    <xf numFmtId="185" fontId="0" fillId="0" borderId="41" xfId="0" applyNumberFormat="1" applyBorder="1" applyAlignment="1">
      <alignment horizontal="center"/>
    </xf>
    <xf numFmtId="10" fontId="0" fillId="0" borderId="49" xfId="0" applyNumberFormat="1" applyBorder="1" applyAlignment="1">
      <alignment horizontal="center"/>
    </xf>
    <xf numFmtId="184" fontId="0" fillId="5" borderId="45" xfId="0" applyNumberFormat="1" applyFill="1" applyBorder="1" applyAlignment="1">
      <alignment horizontal="center"/>
    </xf>
    <xf numFmtId="0" fontId="0" fillId="5" borderId="51" xfId="0" applyFill="1" applyBorder="1" applyAlignment="1">
      <alignment horizontal="center"/>
    </xf>
    <xf numFmtId="0" fontId="0" fillId="0" borderId="0" xfId="0" applyNumberFormat="1"/>
    <xf numFmtId="177" fontId="0" fillId="0" borderId="0" xfId="0" applyNumberFormat="1"/>
    <xf numFmtId="183" fontId="0" fillId="0" borderId="0" xfId="0" applyNumberFormat="1"/>
    <xf numFmtId="2" fontId="0" fillId="2" borderId="0" xfId="0" applyNumberFormat="1" applyFill="1"/>
    <xf numFmtId="0" fontId="0" fillId="0" borderId="39" xfId="0" quotePrefix="1" applyBorder="1" applyAlignment="1">
      <alignment horizontal="center"/>
    </xf>
    <xf numFmtId="0" fontId="0" fillId="0" borderId="41" xfId="0" quotePrefix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5" borderId="34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4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177" fontId="1" fillId="0" borderId="18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178" fontId="1" fillId="3" borderId="28" xfId="0" applyNumberFormat="1" applyFont="1" applyFill="1" applyBorder="1" applyAlignment="1">
      <alignment horizontal="center" vertical="center"/>
    </xf>
  </cellXfs>
  <cellStyles count="57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普通" xfId="0" builtinId="0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Simulation Results</a:t>
            </a:r>
            <a:r>
              <a:rPr lang="en-GB" baseline="0"/>
              <a:t> Standard Circuit 2.0T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2"/>
          <c:order val="0"/>
          <c:tx>
            <c:v>Ballast</c:v>
          </c:tx>
          <c:spPr>
            <a:ln w="19050" cap="rnd" cmpd="sng" algn="ctr">
              <a:solidFill>
                <a:schemeClr val="accent1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平衡影响值!$P$4:$P$10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xVal>
          <c:yVal>
            <c:numRef>
              <c:f>平衡影响值!$Q$4:$Q$10</c:f>
              <c:numCache>
                <c:formatCode>0.0</c:formatCode>
                <c:ptCount val="7"/>
                <c:pt idx="0">
                  <c:v>0.0</c:v>
                </c:pt>
                <c:pt idx="1">
                  <c:v>0.258537110847072</c:v>
                </c:pt>
                <c:pt idx="2">
                  <c:v>0.538618980932213</c:v>
                </c:pt>
                <c:pt idx="3">
                  <c:v>0.818700851017411</c:v>
                </c:pt>
                <c:pt idx="4">
                  <c:v>1.109555100721153</c:v>
                </c:pt>
                <c:pt idx="5">
                  <c:v>1.378864591187721</c:v>
                </c:pt>
                <c:pt idx="6">
                  <c:v>1.648174081654318</c:v>
                </c:pt>
              </c:numCache>
            </c:numRef>
          </c:yVal>
          <c:smooth val="1"/>
        </c:ser>
        <c:ser>
          <c:idx val="0"/>
          <c:order val="1"/>
          <c:tx>
            <c:v>Ride Height</c:v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平衡影响值!$P$11:$P$14</c:f>
              <c:numCache>
                <c:formatCode>General</c:formatCode>
                <c:ptCount val="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</c:numCache>
            </c:numRef>
          </c:xVal>
          <c:yVal>
            <c:numRef>
              <c:f>平衡影响值!$Q$11:$Q$14</c:f>
              <c:numCache>
                <c:formatCode>0.0</c:formatCode>
                <c:ptCount val="4"/>
                <c:pt idx="0">
                  <c:v>0.0</c:v>
                </c:pt>
                <c:pt idx="1">
                  <c:v>0.236992351610823</c:v>
                </c:pt>
                <c:pt idx="2">
                  <c:v>0.452439943983535</c:v>
                </c:pt>
                <c:pt idx="3">
                  <c:v>0.667887536357156</c:v>
                </c:pt>
              </c:numCache>
            </c:numRef>
          </c:yVal>
          <c:smooth val="1"/>
        </c:ser>
        <c:ser>
          <c:idx val="1"/>
          <c:order val="2"/>
          <c:tx>
            <c:v>Boost</c:v>
          </c:tx>
          <c:spPr>
            <a:ln w="1905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平衡影响值!$P$15:$P$17</c:f>
              <c:numCache>
                <c:formatCode>General</c:formatCode>
                <c:ptCount val="3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</c:numCache>
            </c:numRef>
          </c:xVal>
          <c:yVal>
            <c:numRef>
              <c:f>平衡影响值!$Q$15:$Q$17</c:f>
              <c:numCache>
                <c:formatCode>0.0</c:formatCode>
                <c:ptCount val="3"/>
                <c:pt idx="0">
                  <c:v>0.0</c:v>
                </c:pt>
                <c:pt idx="1">
                  <c:v>0.592480879026098</c:v>
                </c:pt>
                <c:pt idx="2">
                  <c:v>1.24959603576373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1242184"/>
        <c:axId val="2112359976"/>
      </c:scatterChart>
      <c:valAx>
        <c:axId val="212124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Step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112359976"/>
        <c:crosses val="autoZero"/>
        <c:crossBetween val="midCat"/>
      </c:valAx>
      <c:valAx>
        <c:axId val="2112359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Delta 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121242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Simulation Results</a:t>
            </a:r>
            <a:r>
              <a:rPr lang="en-GB" baseline="0"/>
              <a:t> Standard Circuit 1.6T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2"/>
          <c:order val="0"/>
          <c:tx>
            <c:v>Ballast</c:v>
          </c:tx>
          <c:spPr>
            <a:ln w="19050" cap="rnd" cmpd="sng" algn="ctr">
              <a:solidFill>
                <a:schemeClr val="accent1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平衡影响值!$P$21:$P$27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xVal>
          <c:yVal>
            <c:numRef>
              <c:f>平衡影响值!$Q$21:$Q$27</c:f>
              <c:numCache>
                <c:formatCode>0.0</c:formatCode>
                <c:ptCount val="7"/>
                <c:pt idx="0">
                  <c:v>0.0</c:v>
                </c:pt>
                <c:pt idx="1">
                  <c:v>0.28386050283855</c:v>
                </c:pt>
                <c:pt idx="2">
                  <c:v>0.506893755068333</c:v>
                </c:pt>
                <c:pt idx="3">
                  <c:v>0.760340632602904</c:v>
                </c:pt>
                <c:pt idx="4">
                  <c:v>1.003649635036211</c:v>
                </c:pt>
                <c:pt idx="5">
                  <c:v>1.287510137874733</c:v>
                </c:pt>
                <c:pt idx="6">
                  <c:v>1.510543390105411</c:v>
                </c:pt>
              </c:numCache>
            </c:numRef>
          </c:yVal>
          <c:smooth val="1"/>
        </c:ser>
        <c:ser>
          <c:idx val="0"/>
          <c:order val="1"/>
          <c:tx>
            <c:v>Ride Height</c:v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平衡影响值!$P$28:$P$31</c:f>
              <c:numCache>
                <c:formatCode>General</c:formatCode>
                <c:ptCount val="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</c:numCache>
            </c:numRef>
          </c:xVal>
          <c:yVal>
            <c:numRef>
              <c:f>平衡影响值!$Q$28:$Q$31</c:f>
              <c:numCache>
                <c:formatCode>0.0</c:formatCode>
                <c:ptCount val="4"/>
                <c:pt idx="0">
                  <c:v>0.0</c:v>
                </c:pt>
                <c:pt idx="1">
                  <c:v>0.172343876724085</c:v>
                </c:pt>
                <c:pt idx="2">
                  <c:v>0.334549878345996</c:v>
                </c:pt>
                <c:pt idx="3">
                  <c:v>0.486618004866571</c:v>
                </c:pt>
              </c:numCache>
            </c:numRef>
          </c:yVal>
          <c:smooth val="1"/>
        </c:ser>
        <c:ser>
          <c:idx val="1"/>
          <c:order val="2"/>
          <c:tx>
            <c:v>Boost</c:v>
          </c:tx>
          <c:spPr>
            <a:ln w="1905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平衡影响值!$P$32:$P$34</c:f>
              <c:numCache>
                <c:formatCode>General</c:formatCode>
                <c:ptCount val="3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</c:numCache>
            </c:numRef>
          </c:xVal>
          <c:yVal>
            <c:numRef>
              <c:f>平衡影响值!$Q$32:$Q$34</c:f>
              <c:numCache>
                <c:formatCode>0.0</c:formatCode>
                <c:ptCount val="3"/>
                <c:pt idx="0">
                  <c:v>0.0</c:v>
                </c:pt>
                <c:pt idx="1">
                  <c:v>0.577858880778422</c:v>
                </c:pt>
                <c:pt idx="2">
                  <c:v>1.257096512570797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214360"/>
        <c:axId val="2112249288"/>
      </c:scatterChart>
      <c:valAx>
        <c:axId val="2112214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Step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112249288"/>
        <c:crosses val="autoZero"/>
        <c:crossBetween val="midCat"/>
      </c:valAx>
      <c:valAx>
        <c:axId val="2112249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Delta 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112214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97630</xdr:colOff>
      <xdr:row>1</xdr:row>
      <xdr:rowOff>9524</xdr:rowOff>
    </xdr:from>
    <xdr:to>
      <xdr:col>22</xdr:col>
      <xdr:colOff>28574</xdr:colOff>
      <xdr:row>17</xdr:row>
      <xdr:rowOff>9525</xdr:rowOff>
    </xdr:to>
    <xdr:graphicFrame macro="">
      <xdr:nvGraphicFramePr>
        <xdr:cNvPr id="2" name="Chart 1" title="Simulation Results 2.0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18</xdr:row>
      <xdr:rowOff>4763</xdr:rowOff>
    </xdr:from>
    <xdr:to>
      <xdr:col>22</xdr:col>
      <xdr:colOff>16669</xdr:colOff>
      <xdr:row>34</xdr:row>
      <xdr:rowOff>4764</xdr:rowOff>
    </xdr:to>
    <xdr:graphicFrame macro="">
      <xdr:nvGraphicFramePr>
        <xdr:cNvPr id="3" name="Chart 2" title="Simulation Results 2.0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34"/>
  <sheetViews>
    <sheetView topLeftCell="K5" workbookViewId="0">
      <selection activeCell="AA23" sqref="AA23"/>
    </sheetView>
  </sheetViews>
  <sheetFormatPr baseColWidth="10" defaultColWidth="8.83203125" defaultRowHeight="14" x14ac:dyDescent="0"/>
  <cols>
    <col min="1" max="1" width="2" customWidth="1"/>
    <col min="2" max="2" width="5.33203125" customWidth="1"/>
    <col min="3" max="3" width="33.33203125" customWidth="1"/>
    <col min="4" max="4" width="11.33203125" customWidth="1"/>
    <col min="7" max="8" width="8.83203125" style="198"/>
    <col min="9" max="9" width="16.6640625" style="198" customWidth="1"/>
    <col min="10" max="10" width="17.33203125" style="198" customWidth="1"/>
    <col min="11" max="11" width="10.33203125" customWidth="1"/>
    <col min="12" max="12" width="15.6640625" customWidth="1"/>
    <col min="13" max="13" width="12" customWidth="1"/>
    <col min="28" max="30" width="8.83203125" style="199"/>
  </cols>
  <sheetData>
    <row r="2" spans="2:30">
      <c r="B2" s="244" t="s">
        <v>0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U2" t="s">
        <v>1</v>
      </c>
      <c r="V2" s="232">
        <v>1.1574074074074101E-5</v>
      </c>
    </row>
    <row r="3" spans="2:30">
      <c r="B3" s="200" t="s">
        <v>2</v>
      </c>
      <c r="C3" s="201" t="s">
        <v>3</v>
      </c>
      <c r="D3" s="201" t="s">
        <v>4</v>
      </c>
      <c r="E3" s="201" t="s">
        <v>5</v>
      </c>
      <c r="F3" s="201" t="s">
        <v>6</v>
      </c>
      <c r="G3" s="202" t="s">
        <v>7</v>
      </c>
      <c r="H3" s="202" t="s">
        <v>8</v>
      </c>
      <c r="I3" s="202" t="s">
        <v>9</v>
      </c>
      <c r="J3" s="202" t="s">
        <v>10</v>
      </c>
      <c r="K3" s="219" t="s">
        <v>11</v>
      </c>
      <c r="L3" s="219" t="s">
        <v>12</v>
      </c>
      <c r="M3" s="201" t="s">
        <v>13</v>
      </c>
      <c r="N3" s="220" t="s">
        <v>14</v>
      </c>
      <c r="Z3" t="s">
        <v>15</v>
      </c>
    </row>
    <row r="4" spans="2:30">
      <c r="B4" s="203">
        <v>1</v>
      </c>
      <c r="C4" s="204" t="s">
        <v>16</v>
      </c>
      <c r="D4" s="205">
        <v>60</v>
      </c>
      <c r="E4" s="205">
        <v>1180</v>
      </c>
      <c r="F4" s="205" t="s">
        <v>17</v>
      </c>
      <c r="G4" s="206">
        <v>227.7</v>
      </c>
      <c r="H4" s="206">
        <v>64.349999999999994</v>
      </c>
      <c r="I4" s="206">
        <v>64.349999999999994</v>
      </c>
      <c r="J4" s="206">
        <v>147.30000000000001</v>
      </c>
      <c r="K4" s="221">
        <v>1.0744212962963001E-3</v>
      </c>
      <c r="L4" s="222">
        <f>(K4/$V$2)/($K$4/$V$2)*100</f>
        <v>100</v>
      </c>
      <c r="M4" s="206">
        <f t="shared" ref="M4:M17" si="0">$L$4-L4</f>
        <v>0</v>
      </c>
      <c r="N4" s="223">
        <f t="shared" ref="N4:N17" si="1">M4/$L$4</f>
        <v>0</v>
      </c>
      <c r="P4">
        <v>1</v>
      </c>
      <c r="Q4" s="233">
        <f t="shared" ref="Q4:Q10" si="2">ABS(M4)</f>
        <v>0</v>
      </c>
      <c r="X4">
        <v>20</v>
      </c>
      <c r="Y4">
        <v>0.26</v>
      </c>
      <c r="Z4" s="234">
        <f>Y4/4</f>
        <v>6.5000000000000002E-2</v>
      </c>
      <c r="AA4">
        <f>Y4*10/20</f>
        <v>0.13</v>
      </c>
      <c r="AB4" s="199" t="s">
        <v>18</v>
      </c>
      <c r="AC4" s="215">
        <f>Y4*15/20</f>
        <v>0.19500000000000001</v>
      </c>
      <c r="AD4" s="199" t="s">
        <v>19</v>
      </c>
    </row>
    <row r="5" spans="2:30">
      <c r="B5" s="207">
        <v>2</v>
      </c>
      <c r="C5" s="208" t="s">
        <v>20</v>
      </c>
      <c r="D5" s="209">
        <v>60</v>
      </c>
      <c r="E5" s="209">
        <v>1200</v>
      </c>
      <c r="F5" s="209" t="s">
        <v>17</v>
      </c>
      <c r="G5" s="210">
        <v>227.2</v>
      </c>
      <c r="H5" s="210">
        <v>64.260000000000005</v>
      </c>
      <c r="I5" s="210">
        <v>64.260000000000005</v>
      </c>
      <c r="J5" s="210">
        <v>147</v>
      </c>
      <c r="K5" s="224">
        <v>1.07719907407407E-3</v>
      </c>
      <c r="L5" s="225">
        <f>(K5/$V$2)/($K$4/$V$2)*100</f>
        <v>100.25853711084707</v>
      </c>
      <c r="M5" s="210">
        <f t="shared" si="0"/>
        <v>-0.25853711084707243</v>
      </c>
      <c r="N5" s="226">
        <f t="shared" si="1"/>
        <v>-2.5853711084707241E-3</v>
      </c>
      <c r="P5">
        <v>2</v>
      </c>
      <c r="Q5" s="233">
        <f t="shared" si="2"/>
        <v>0.25853711084707243</v>
      </c>
      <c r="X5">
        <v>40</v>
      </c>
      <c r="Y5">
        <v>0.54</v>
      </c>
      <c r="Z5" s="234">
        <f>Y5/8</f>
        <v>6.7500000000000004E-2</v>
      </c>
      <c r="AA5" s="198">
        <f>Y5*25/40</f>
        <v>0.33750000000000002</v>
      </c>
      <c r="AB5" s="199" t="s">
        <v>21</v>
      </c>
      <c r="AC5" s="215">
        <f>Y5*30/40</f>
        <v>0.40500000000000008</v>
      </c>
      <c r="AD5" s="199" t="s">
        <v>22</v>
      </c>
    </row>
    <row r="6" spans="2:30">
      <c r="B6" s="207">
        <v>3</v>
      </c>
      <c r="C6" s="208" t="s">
        <v>23</v>
      </c>
      <c r="D6" s="209">
        <v>60</v>
      </c>
      <c r="E6" s="209">
        <v>1220</v>
      </c>
      <c r="F6" s="209" t="s">
        <v>17</v>
      </c>
      <c r="G6" s="210">
        <v>226.6</v>
      </c>
      <c r="H6" s="210">
        <v>64.19</v>
      </c>
      <c r="I6" s="210">
        <v>64.19</v>
      </c>
      <c r="J6" s="210">
        <v>146.6</v>
      </c>
      <c r="K6" s="224">
        <v>1.0802083333333299E-3</v>
      </c>
      <c r="L6" s="225">
        <f t="shared" ref="L6:L11" si="3">(K6/$V$2)/($K$4/$V$2)*100</f>
        <v>100.53861898093221</v>
      </c>
      <c r="M6" s="210">
        <f t="shared" si="0"/>
        <v>-0.53861898093221328</v>
      </c>
      <c r="N6" s="226">
        <f t="shared" si="1"/>
        <v>-5.3861898093221332E-3</v>
      </c>
      <c r="P6">
        <v>3</v>
      </c>
      <c r="Q6" s="233">
        <f t="shared" si="2"/>
        <v>0.53861898093221328</v>
      </c>
      <c r="X6">
        <v>60</v>
      </c>
      <c r="Y6">
        <v>0.82</v>
      </c>
      <c r="Z6" s="234">
        <f>Y6/12</f>
        <v>6.8333333333333329E-2</v>
      </c>
      <c r="AA6" s="198">
        <f>Y6*55/60</f>
        <v>0.75166666666666659</v>
      </c>
      <c r="AB6" s="199" t="s">
        <v>24</v>
      </c>
      <c r="AC6" s="215">
        <f>Y6*45/60</f>
        <v>0.61499999999999999</v>
      </c>
      <c r="AD6" s="199" t="s">
        <v>25</v>
      </c>
    </row>
    <row r="7" spans="2:30">
      <c r="B7" s="207">
        <v>4</v>
      </c>
      <c r="C7" s="208" t="s">
        <v>26</v>
      </c>
      <c r="D7" s="209">
        <v>60</v>
      </c>
      <c r="E7" s="209">
        <v>1240</v>
      </c>
      <c r="F7" s="209" t="s">
        <v>17</v>
      </c>
      <c r="G7" s="210">
        <v>226</v>
      </c>
      <c r="H7" s="210">
        <v>64.05</v>
      </c>
      <c r="I7" s="210">
        <v>64.05</v>
      </c>
      <c r="J7" s="210">
        <v>146.4</v>
      </c>
      <c r="K7" s="224">
        <v>1.08321759259259E-3</v>
      </c>
      <c r="L7" s="225">
        <f t="shared" si="3"/>
        <v>100.81870085101741</v>
      </c>
      <c r="M7" s="210">
        <f t="shared" si="0"/>
        <v>-0.81870085101741097</v>
      </c>
      <c r="N7" s="226">
        <f t="shared" si="1"/>
        <v>-8.1870085101741104E-3</v>
      </c>
      <c r="P7">
        <v>4</v>
      </c>
      <c r="Q7" s="233">
        <f t="shared" si="2"/>
        <v>0.81870085101741097</v>
      </c>
      <c r="X7">
        <v>80</v>
      </c>
      <c r="Y7">
        <v>1.1100000000000001</v>
      </c>
      <c r="Z7" s="234">
        <f>Y7/16</f>
        <v>6.9375000000000006E-2</v>
      </c>
    </row>
    <row r="8" spans="2:30">
      <c r="B8" s="207">
        <v>5</v>
      </c>
      <c r="C8" s="208" t="s">
        <v>27</v>
      </c>
      <c r="D8" s="209">
        <v>60</v>
      </c>
      <c r="E8" s="209">
        <v>1260</v>
      </c>
      <c r="F8" s="209" t="s">
        <v>17</v>
      </c>
      <c r="G8" s="210">
        <v>225.5</v>
      </c>
      <c r="H8" s="210">
        <v>63.9</v>
      </c>
      <c r="I8" s="210">
        <v>63.9</v>
      </c>
      <c r="J8" s="210">
        <v>145.9</v>
      </c>
      <c r="K8" s="224">
        <v>1.0863425925925899E-3</v>
      </c>
      <c r="L8" s="225">
        <f t="shared" si="3"/>
        <v>101.10955510072115</v>
      </c>
      <c r="M8" s="210">
        <f t="shared" si="0"/>
        <v>-1.1095551007211526</v>
      </c>
      <c r="N8" s="226">
        <f t="shared" si="1"/>
        <v>-1.1095551007211525E-2</v>
      </c>
      <c r="P8">
        <v>5</v>
      </c>
      <c r="Q8" s="233">
        <f t="shared" si="2"/>
        <v>1.1095551007211526</v>
      </c>
      <c r="X8">
        <v>100</v>
      </c>
      <c r="Y8">
        <v>1.38</v>
      </c>
      <c r="Z8" s="234">
        <f>Y8/20</f>
        <v>6.8999999999999992E-2</v>
      </c>
    </row>
    <row r="9" spans="2:30">
      <c r="B9" s="207">
        <v>6</v>
      </c>
      <c r="C9" s="208" t="s">
        <v>28</v>
      </c>
      <c r="D9" s="209">
        <v>60</v>
      </c>
      <c r="E9" s="209">
        <v>1280</v>
      </c>
      <c r="F9" s="209" t="s">
        <v>17</v>
      </c>
      <c r="G9" s="210">
        <v>224.9</v>
      </c>
      <c r="H9" s="210">
        <v>63.8</v>
      </c>
      <c r="I9" s="210">
        <v>63.8</v>
      </c>
      <c r="J9" s="210">
        <v>145.6</v>
      </c>
      <c r="K9" s="224">
        <v>1.08923611111111E-3</v>
      </c>
      <c r="L9" s="225">
        <f t="shared" si="3"/>
        <v>101.37886459118772</v>
      </c>
      <c r="M9" s="210">
        <f t="shared" si="0"/>
        <v>-1.3788645911877211</v>
      </c>
      <c r="N9" s="226">
        <f t="shared" si="1"/>
        <v>-1.3788645911877211E-2</v>
      </c>
      <c r="P9">
        <v>6</v>
      </c>
      <c r="Q9" s="233">
        <f t="shared" si="2"/>
        <v>1.3788645911877211</v>
      </c>
      <c r="X9">
        <v>120</v>
      </c>
      <c r="Y9">
        <v>1.65</v>
      </c>
      <c r="Z9" s="234">
        <f>Y9/24</f>
        <v>6.8749999999999992E-2</v>
      </c>
    </row>
    <row r="10" spans="2:30">
      <c r="B10" s="207">
        <v>7</v>
      </c>
      <c r="C10" s="208" t="s">
        <v>29</v>
      </c>
      <c r="D10" s="209">
        <v>60</v>
      </c>
      <c r="E10" s="209">
        <v>1300</v>
      </c>
      <c r="F10" s="209" t="s">
        <v>17</v>
      </c>
      <c r="G10" s="210">
        <v>224.3</v>
      </c>
      <c r="H10" s="210">
        <v>63.68</v>
      </c>
      <c r="I10" s="210">
        <v>63.68</v>
      </c>
      <c r="J10" s="210">
        <v>145.30000000000001</v>
      </c>
      <c r="K10" s="224">
        <v>1.09212962962963E-3</v>
      </c>
      <c r="L10" s="225">
        <f t="shared" si="3"/>
        <v>101.64817408165432</v>
      </c>
      <c r="M10" s="210">
        <f t="shared" si="0"/>
        <v>-1.648174081654318</v>
      </c>
      <c r="N10" s="226">
        <f t="shared" si="1"/>
        <v>-1.6481740816543178E-2</v>
      </c>
      <c r="P10">
        <v>7</v>
      </c>
      <c r="Q10" s="233">
        <f t="shared" si="2"/>
        <v>1.648174081654318</v>
      </c>
    </row>
    <row r="11" spans="2:30">
      <c r="B11" s="207">
        <v>8</v>
      </c>
      <c r="C11" s="208" t="s">
        <v>30</v>
      </c>
      <c r="D11" s="209">
        <v>50</v>
      </c>
      <c r="E11" s="209">
        <v>1180</v>
      </c>
      <c r="F11" s="209" t="s">
        <v>17</v>
      </c>
      <c r="G11" s="210">
        <v>227.8</v>
      </c>
      <c r="H11" s="210">
        <v>64.510000000000005</v>
      </c>
      <c r="I11" s="210">
        <v>64.510000000000005</v>
      </c>
      <c r="J11" s="210">
        <v>147.69999999999999</v>
      </c>
      <c r="K11" s="224">
        <v>1.0718749999999999E-3</v>
      </c>
      <c r="L11" s="225">
        <f t="shared" si="3"/>
        <v>99.763007648389177</v>
      </c>
      <c r="M11" s="210">
        <f t="shared" si="0"/>
        <v>0.23699235161082299</v>
      </c>
      <c r="N11" s="226">
        <f t="shared" si="1"/>
        <v>2.3699235161082298E-3</v>
      </c>
      <c r="P11">
        <v>1</v>
      </c>
      <c r="Q11" s="233">
        <f t="shared" ref="Q11:Q14" si="4">-(M11)+$M$11</f>
        <v>0</v>
      </c>
    </row>
    <row r="12" spans="2:30">
      <c r="B12" s="203">
        <v>9</v>
      </c>
      <c r="C12" s="204" t="s">
        <v>16</v>
      </c>
      <c r="D12" s="205">
        <v>60</v>
      </c>
      <c r="E12" s="205">
        <v>1180</v>
      </c>
      <c r="F12" s="205" t="s">
        <v>17</v>
      </c>
      <c r="G12" s="206">
        <v>227.7</v>
      </c>
      <c r="H12" s="206">
        <v>64.349999999999994</v>
      </c>
      <c r="I12" s="206">
        <v>64.349999999999994</v>
      </c>
      <c r="J12" s="206">
        <v>147.30000000000001</v>
      </c>
      <c r="K12" s="221">
        <v>1.0744212962963001E-3</v>
      </c>
      <c r="L12" s="222">
        <f t="shared" ref="L12:L17" si="5">(K12/$V$2)/($K$4/$V$2)*100</f>
        <v>100</v>
      </c>
      <c r="M12" s="206">
        <f t="shared" si="0"/>
        <v>0</v>
      </c>
      <c r="N12" s="223">
        <f t="shared" si="1"/>
        <v>0</v>
      </c>
      <c r="P12">
        <v>2</v>
      </c>
      <c r="Q12" s="233">
        <f t="shared" si="4"/>
        <v>0.23699235161082299</v>
      </c>
    </row>
    <row r="13" spans="2:30">
      <c r="B13" s="207">
        <v>10</v>
      </c>
      <c r="C13" s="208" t="s">
        <v>31</v>
      </c>
      <c r="D13" s="209">
        <v>70</v>
      </c>
      <c r="E13" s="209">
        <v>1180</v>
      </c>
      <c r="F13" s="209" t="s">
        <v>17</v>
      </c>
      <c r="G13" s="210">
        <v>227.6</v>
      </c>
      <c r="H13" s="210">
        <v>64.37</v>
      </c>
      <c r="I13" s="210">
        <v>64.37</v>
      </c>
      <c r="J13" s="210">
        <v>146.9</v>
      </c>
      <c r="K13" s="224">
        <v>1.0767361111111099E-3</v>
      </c>
      <c r="L13" s="225">
        <f t="shared" si="5"/>
        <v>100.21544759237271</v>
      </c>
      <c r="M13" s="210">
        <f t="shared" si="0"/>
        <v>-0.21544759237271194</v>
      </c>
      <c r="N13" s="226">
        <f t="shared" si="1"/>
        <v>-2.1544759237271194E-3</v>
      </c>
      <c r="P13">
        <v>3</v>
      </c>
      <c r="Q13" s="233">
        <f t="shared" si="4"/>
        <v>0.45243994398353493</v>
      </c>
    </row>
    <row r="14" spans="2:30">
      <c r="B14" s="207">
        <v>11</v>
      </c>
      <c r="C14" s="208" t="s">
        <v>32</v>
      </c>
      <c r="D14" s="209">
        <v>80</v>
      </c>
      <c r="E14" s="209">
        <v>1180</v>
      </c>
      <c r="F14" s="209" t="s">
        <v>17</v>
      </c>
      <c r="G14" s="210">
        <v>227.5</v>
      </c>
      <c r="H14" s="210">
        <v>64.2</v>
      </c>
      <c r="I14" s="210">
        <v>64.2</v>
      </c>
      <c r="J14" s="210">
        <v>146.80000000000001</v>
      </c>
      <c r="K14" s="224">
        <v>1.0790509259259299E-3</v>
      </c>
      <c r="L14" s="225">
        <f t="shared" si="5"/>
        <v>100.43089518474633</v>
      </c>
      <c r="M14" s="210">
        <f t="shared" si="0"/>
        <v>-0.43089518474633337</v>
      </c>
      <c r="N14" s="226">
        <f t="shared" si="1"/>
        <v>-4.308951847463334E-3</v>
      </c>
      <c r="P14">
        <v>4</v>
      </c>
      <c r="Q14" s="233">
        <f t="shared" si="4"/>
        <v>0.66788753635715636</v>
      </c>
    </row>
    <row r="15" spans="2:30">
      <c r="B15" s="203">
        <v>12</v>
      </c>
      <c r="C15" s="204" t="s">
        <v>16</v>
      </c>
      <c r="D15" s="205">
        <v>60</v>
      </c>
      <c r="E15" s="205">
        <v>1180</v>
      </c>
      <c r="F15" s="205" t="s">
        <v>17</v>
      </c>
      <c r="G15" s="206">
        <v>227.7</v>
      </c>
      <c r="H15" s="206">
        <v>64.349999999999994</v>
      </c>
      <c r="I15" s="206">
        <v>64.349999999999994</v>
      </c>
      <c r="J15" s="206">
        <v>147.19999999999999</v>
      </c>
      <c r="K15" s="221">
        <v>1.0744212962963001E-3</v>
      </c>
      <c r="L15" s="222">
        <f t="shared" si="5"/>
        <v>100</v>
      </c>
      <c r="M15" s="206">
        <f t="shared" si="0"/>
        <v>0</v>
      </c>
      <c r="N15" s="223">
        <f t="shared" si="1"/>
        <v>0</v>
      </c>
      <c r="P15">
        <v>1</v>
      </c>
      <c r="Q15" s="233">
        <f t="shared" ref="Q15:Q17" si="6">ABS(M15)</f>
        <v>0</v>
      </c>
      <c r="X15">
        <v>0.1</v>
      </c>
      <c r="Y15" s="198">
        <v>0.59</v>
      </c>
    </row>
    <row r="16" spans="2:30">
      <c r="B16" s="207">
        <v>13</v>
      </c>
      <c r="C16" s="208" t="s">
        <v>33</v>
      </c>
      <c r="D16" s="209">
        <v>60</v>
      </c>
      <c r="E16" s="209">
        <v>1180</v>
      </c>
      <c r="F16" s="236" t="s">
        <v>34</v>
      </c>
      <c r="G16" s="210">
        <v>225.3</v>
      </c>
      <c r="H16" s="210">
        <v>64.38</v>
      </c>
      <c r="I16" s="210">
        <v>64.38</v>
      </c>
      <c r="J16" s="210">
        <v>147.19999999999999</v>
      </c>
      <c r="K16" s="224">
        <v>1.08078703703704E-3</v>
      </c>
      <c r="L16" s="225">
        <f t="shared" si="5"/>
        <v>100.5924808790261</v>
      </c>
      <c r="M16" s="210">
        <f t="shared" si="0"/>
        <v>-0.59248087902609825</v>
      </c>
      <c r="N16" s="226">
        <f t="shared" si="1"/>
        <v>-5.9248087902609827E-3</v>
      </c>
      <c r="P16">
        <v>2</v>
      </c>
      <c r="Q16" s="233">
        <f t="shared" si="6"/>
        <v>0.59248087902609825</v>
      </c>
      <c r="X16">
        <v>0.15</v>
      </c>
      <c r="Y16" s="235">
        <f>(Y17+Y15)/2</f>
        <v>0.91999999999999993</v>
      </c>
    </row>
    <row r="17" spans="2:28">
      <c r="B17" s="211">
        <v>14</v>
      </c>
      <c r="C17" s="212" t="s">
        <v>35</v>
      </c>
      <c r="D17" s="213">
        <v>60</v>
      </c>
      <c r="E17" s="213">
        <v>1180</v>
      </c>
      <c r="F17" s="237" t="s">
        <v>36</v>
      </c>
      <c r="G17" s="214">
        <v>222.8</v>
      </c>
      <c r="H17" s="214">
        <v>64.36</v>
      </c>
      <c r="I17" s="214">
        <v>64.36</v>
      </c>
      <c r="J17" s="214">
        <v>147.19999999999999</v>
      </c>
      <c r="K17" s="227">
        <v>1.0878472222222201E-3</v>
      </c>
      <c r="L17" s="228">
        <f t="shared" si="5"/>
        <v>101.24959603576373</v>
      </c>
      <c r="M17" s="214">
        <f t="shared" si="0"/>
        <v>-1.2495960357637301</v>
      </c>
      <c r="N17" s="229">
        <f t="shared" si="1"/>
        <v>-1.2495960357637302E-2</v>
      </c>
      <c r="P17">
        <v>3</v>
      </c>
      <c r="Q17" s="233">
        <f t="shared" si="6"/>
        <v>1.2495960357637301</v>
      </c>
      <c r="X17">
        <v>0.2</v>
      </c>
      <c r="Y17" s="198">
        <v>1.25</v>
      </c>
    </row>
    <row r="18" spans="2:28">
      <c r="B18" s="199"/>
      <c r="C18" s="199"/>
      <c r="D18" s="199"/>
      <c r="E18" s="199"/>
      <c r="F18" s="199"/>
      <c r="G18" s="215"/>
      <c r="H18" s="215"/>
      <c r="I18" s="215"/>
      <c r="J18" s="215"/>
      <c r="K18" s="199"/>
      <c r="L18" s="199"/>
      <c r="M18" s="199"/>
      <c r="N18" s="199"/>
    </row>
    <row r="19" spans="2:28">
      <c r="B19" s="247" t="s">
        <v>37</v>
      </c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9"/>
    </row>
    <row r="20" spans="2:28">
      <c r="B20" s="216" t="s">
        <v>2</v>
      </c>
      <c r="C20" s="217" t="s">
        <v>3</v>
      </c>
      <c r="D20" s="217" t="s">
        <v>4</v>
      </c>
      <c r="E20" s="217" t="s">
        <v>5</v>
      </c>
      <c r="F20" s="217" t="s">
        <v>6</v>
      </c>
      <c r="G20" s="218" t="s">
        <v>7</v>
      </c>
      <c r="H20" s="218" t="s">
        <v>8</v>
      </c>
      <c r="I20" s="218" t="s">
        <v>9</v>
      </c>
      <c r="J20" s="218" t="s">
        <v>10</v>
      </c>
      <c r="K20" s="230" t="s">
        <v>11</v>
      </c>
      <c r="L20" s="230" t="s">
        <v>12</v>
      </c>
      <c r="M20" s="217" t="s">
        <v>13</v>
      </c>
      <c r="N20" s="231" t="s">
        <v>14</v>
      </c>
    </row>
    <row r="21" spans="2:28">
      <c r="B21" s="203">
        <v>1</v>
      </c>
      <c r="C21" s="204" t="s">
        <v>16</v>
      </c>
      <c r="D21" s="205">
        <v>80</v>
      </c>
      <c r="E21" s="205">
        <v>1170</v>
      </c>
      <c r="F21" s="205" t="s">
        <v>17</v>
      </c>
      <c r="G21" s="206">
        <v>218.5</v>
      </c>
      <c r="H21" s="206">
        <v>61.04</v>
      </c>
      <c r="I21" s="206">
        <v>61.04</v>
      </c>
      <c r="J21" s="206">
        <v>136.4</v>
      </c>
      <c r="K21" s="221">
        <v>1.14166666666667E-3</v>
      </c>
      <c r="L21" s="222">
        <f>(K21/$V$2)/($K$21/$V$2)*100</f>
        <v>100</v>
      </c>
      <c r="M21" s="206">
        <f t="shared" ref="M21:M34" si="7">$L$4-L21</f>
        <v>0</v>
      </c>
      <c r="N21" s="223">
        <f t="shared" ref="N21:N34" si="8">M21/$L$4</f>
        <v>0</v>
      </c>
      <c r="P21">
        <v>1</v>
      </c>
      <c r="Q21" s="233">
        <f t="shared" ref="Q21:Q27" si="9">ABS(M21)</f>
        <v>0</v>
      </c>
    </row>
    <row r="22" spans="2:28">
      <c r="B22" s="207">
        <v>2</v>
      </c>
      <c r="C22" s="208" t="s">
        <v>20</v>
      </c>
      <c r="D22" s="209">
        <v>80</v>
      </c>
      <c r="E22" s="209">
        <v>1190</v>
      </c>
      <c r="F22" s="209" t="s">
        <v>17</v>
      </c>
      <c r="G22" s="210">
        <v>217.9</v>
      </c>
      <c r="H22" s="210">
        <v>60.98</v>
      </c>
      <c r="I22" s="210">
        <v>60.98</v>
      </c>
      <c r="J22" s="210">
        <v>136.30000000000001</v>
      </c>
      <c r="K22" s="224">
        <v>1.14490740740741E-3</v>
      </c>
      <c r="L22" s="225">
        <f>(K22/$V$2)/($K$21/$V$2)*100</f>
        <v>100.28386050283855</v>
      </c>
      <c r="M22" s="210">
        <f t="shared" si="7"/>
        <v>-0.28386050283855013</v>
      </c>
      <c r="N22" s="226">
        <f t="shared" si="8"/>
        <v>-2.8386050283855015E-3</v>
      </c>
      <c r="P22">
        <v>2</v>
      </c>
      <c r="Q22" s="233">
        <f t="shared" si="9"/>
        <v>0.28386050283855013</v>
      </c>
      <c r="X22">
        <v>20</v>
      </c>
      <c r="Y22">
        <v>0.28000000000000003</v>
      </c>
      <c r="Z22" s="234">
        <f>Y22/4</f>
        <v>7.0000000000000007E-2</v>
      </c>
    </row>
    <row r="23" spans="2:28">
      <c r="B23" s="207">
        <v>3</v>
      </c>
      <c r="C23" s="208" t="s">
        <v>23</v>
      </c>
      <c r="D23" s="209">
        <v>80</v>
      </c>
      <c r="E23" s="209">
        <v>1210</v>
      </c>
      <c r="F23" s="209" t="s">
        <v>17</v>
      </c>
      <c r="G23" s="210">
        <v>217.2</v>
      </c>
      <c r="H23" s="210">
        <v>60.81</v>
      </c>
      <c r="I23" s="210">
        <v>60.81</v>
      </c>
      <c r="J23" s="210">
        <v>136.1</v>
      </c>
      <c r="K23" s="224">
        <v>1.1474537037037E-3</v>
      </c>
      <c r="L23" s="225">
        <f t="shared" ref="L23:L28" si="10">(K23/$V$2)/($K$21/$V$2)*100</f>
        <v>100.50689375506833</v>
      </c>
      <c r="M23" s="210">
        <f t="shared" si="7"/>
        <v>-0.50689375506833301</v>
      </c>
      <c r="N23" s="226">
        <f t="shared" si="8"/>
        <v>-5.0689375506833305E-3</v>
      </c>
      <c r="P23">
        <v>3</v>
      </c>
      <c r="Q23" s="233">
        <f t="shared" si="9"/>
        <v>0.50689375506833301</v>
      </c>
      <c r="X23">
        <v>40</v>
      </c>
      <c r="Y23">
        <v>0.51</v>
      </c>
      <c r="Z23" s="234">
        <f>Y23/8</f>
        <v>6.3750000000000001E-2</v>
      </c>
      <c r="AA23" s="198">
        <f>Y23*30/40</f>
        <v>0.38250000000000001</v>
      </c>
      <c r="AB23" s="199" t="s">
        <v>22</v>
      </c>
    </row>
    <row r="24" spans="2:28">
      <c r="B24" s="207">
        <v>4</v>
      </c>
      <c r="C24" s="208" t="s">
        <v>26</v>
      </c>
      <c r="D24" s="209">
        <v>80</v>
      </c>
      <c r="E24" s="209">
        <v>1230</v>
      </c>
      <c r="F24" s="209" t="s">
        <v>17</v>
      </c>
      <c r="G24" s="210">
        <v>216.6</v>
      </c>
      <c r="H24" s="210">
        <v>60.72</v>
      </c>
      <c r="I24" s="210">
        <v>60.72</v>
      </c>
      <c r="J24" s="210">
        <v>135.80000000000001</v>
      </c>
      <c r="K24" s="224">
        <v>1.1503472222222199E-3</v>
      </c>
      <c r="L24" s="225">
        <f t="shared" si="10"/>
        <v>100.7603406326029</v>
      </c>
      <c r="M24" s="210">
        <f t="shared" si="7"/>
        <v>-0.76034063260290452</v>
      </c>
      <c r="N24" s="226">
        <f t="shared" si="8"/>
        <v>-7.603406326029045E-3</v>
      </c>
      <c r="P24">
        <v>4</v>
      </c>
      <c r="Q24" s="233">
        <f t="shared" si="9"/>
        <v>0.76034063260290452</v>
      </c>
      <c r="X24">
        <v>60</v>
      </c>
      <c r="Y24">
        <v>0.76</v>
      </c>
      <c r="Z24" s="234">
        <f>Y24/12</f>
        <v>6.3333333333333339E-2</v>
      </c>
    </row>
    <row r="25" spans="2:28">
      <c r="B25" s="207">
        <v>5</v>
      </c>
      <c r="C25" s="208" t="s">
        <v>27</v>
      </c>
      <c r="D25" s="209">
        <v>80</v>
      </c>
      <c r="E25" s="209">
        <v>1250</v>
      </c>
      <c r="F25" s="209" t="s">
        <v>17</v>
      </c>
      <c r="G25" s="210">
        <v>216.1</v>
      </c>
      <c r="H25" s="210">
        <v>60.59</v>
      </c>
      <c r="I25" s="210">
        <v>60.59</v>
      </c>
      <c r="J25" s="210">
        <v>135.6</v>
      </c>
      <c r="K25" s="224">
        <v>1.1531250000000001E-3</v>
      </c>
      <c r="L25" s="225">
        <f t="shared" si="10"/>
        <v>101.00364963503621</v>
      </c>
      <c r="M25" s="210">
        <f t="shared" si="7"/>
        <v>-1.0036496350362114</v>
      </c>
      <c r="N25" s="226">
        <f t="shared" si="8"/>
        <v>-1.0036496350362113E-2</v>
      </c>
      <c r="P25">
        <v>5</v>
      </c>
      <c r="Q25" s="233">
        <f t="shared" si="9"/>
        <v>1.0036496350362114</v>
      </c>
      <c r="X25">
        <v>80</v>
      </c>
      <c r="Y25">
        <v>1</v>
      </c>
      <c r="Z25" s="234">
        <f>Y25/16</f>
        <v>6.25E-2</v>
      </c>
    </row>
    <row r="26" spans="2:28">
      <c r="B26" s="207">
        <v>6</v>
      </c>
      <c r="C26" s="208" t="s">
        <v>28</v>
      </c>
      <c r="D26" s="209">
        <v>80</v>
      </c>
      <c r="E26" s="209">
        <v>1270</v>
      </c>
      <c r="F26" s="209" t="s">
        <v>17</v>
      </c>
      <c r="G26" s="210">
        <v>215.7</v>
      </c>
      <c r="H26" s="210">
        <v>60.53</v>
      </c>
      <c r="I26" s="210">
        <v>60.53</v>
      </c>
      <c r="J26" s="210">
        <v>135.1</v>
      </c>
      <c r="K26" s="224">
        <v>1.1563657407407399E-3</v>
      </c>
      <c r="L26" s="225">
        <f t="shared" si="10"/>
        <v>101.28751013787473</v>
      </c>
      <c r="M26" s="210">
        <f t="shared" si="7"/>
        <v>-1.2875101378747331</v>
      </c>
      <c r="N26" s="226">
        <f t="shared" si="8"/>
        <v>-1.2875101378747332E-2</v>
      </c>
      <c r="P26">
        <v>6</v>
      </c>
      <c r="Q26" s="233">
        <f t="shared" si="9"/>
        <v>1.2875101378747331</v>
      </c>
      <c r="X26">
        <v>100</v>
      </c>
      <c r="Y26">
        <v>1.29</v>
      </c>
      <c r="Z26" s="234">
        <f>Y26/20</f>
        <v>6.4500000000000002E-2</v>
      </c>
    </row>
    <row r="27" spans="2:28">
      <c r="B27" s="207">
        <v>7</v>
      </c>
      <c r="C27" s="208" t="s">
        <v>29</v>
      </c>
      <c r="D27" s="209">
        <v>80</v>
      </c>
      <c r="E27" s="209">
        <v>1290</v>
      </c>
      <c r="F27" s="209" t="s">
        <v>17</v>
      </c>
      <c r="G27" s="210">
        <v>215</v>
      </c>
      <c r="H27" s="210">
        <v>63.44</v>
      </c>
      <c r="I27" s="210">
        <v>63.44</v>
      </c>
      <c r="J27" s="210">
        <v>134.80000000000001</v>
      </c>
      <c r="K27" s="224">
        <v>1.1589120370370401E-3</v>
      </c>
      <c r="L27" s="225">
        <f t="shared" si="10"/>
        <v>101.51054339010541</v>
      </c>
      <c r="M27" s="210">
        <f t="shared" si="7"/>
        <v>-1.5105433901054113</v>
      </c>
      <c r="N27" s="226">
        <f t="shared" si="8"/>
        <v>-1.5105433901054113E-2</v>
      </c>
      <c r="P27">
        <v>7</v>
      </c>
      <c r="Q27" s="233">
        <f t="shared" si="9"/>
        <v>1.5105433901054113</v>
      </c>
      <c r="X27">
        <v>120</v>
      </c>
      <c r="Y27">
        <v>1.51</v>
      </c>
      <c r="Z27" s="234">
        <f>Y27/24</f>
        <v>6.2916666666666662E-2</v>
      </c>
    </row>
    <row r="28" spans="2:28">
      <c r="B28" s="207">
        <v>9</v>
      </c>
      <c r="C28" s="208" t="s">
        <v>30</v>
      </c>
      <c r="D28" s="209">
        <v>70</v>
      </c>
      <c r="E28" s="209">
        <v>1170</v>
      </c>
      <c r="F28" s="209" t="s">
        <v>17</v>
      </c>
      <c r="G28" s="210">
        <v>218.7</v>
      </c>
      <c r="H28" s="210">
        <v>60.84</v>
      </c>
      <c r="I28" s="210">
        <v>60.84</v>
      </c>
      <c r="J28" s="210">
        <v>136.69999999999999</v>
      </c>
      <c r="K28" s="224">
        <v>1.1396990740740701E-3</v>
      </c>
      <c r="L28" s="225">
        <f t="shared" si="10"/>
        <v>99.827656123275915</v>
      </c>
      <c r="M28" s="210">
        <f t="shared" si="7"/>
        <v>0.17234387672408502</v>
      </c>
      <c r="N28" s="226">
        <f t="shared" si="8"/>
        <v>1.7234387672408502E-3</v>
      </c>
      <c r="P28">
        <v>1</v>
      </c>
      <c r="Q28" s="233">
        <f t="shared" ref="Q28:Q31" si="11">-(M28)+$M$28</f>
        <v>0</v>
      </c>
    </row>
    <row r="29" spans="2:28">
      <c r="B29" s="203">
        <v>8</v>
      </c>
      <c r="C29" s="204" t="s">
        <v>16</v>
      </c>
      <c r="D29" s="205">
        <v>80</v>
      </c>
      <c r="E29" s="205">
        <v>1170</v>
      </c>
      <c r="F29" s="205" t="s">
        <v>17</v>
      </c>
      <c r="G29" s="206">
        <v>218.5</v>
      </c>
      <c r="H29" s="206">
        <v>60.8</v>
      </c>
      <c r="I29" s="206">
        <v>60.8</v>
      </c>
      <c r="J29" s="206">
        <v>136.1</v>
      </c>
      <c r="K29" s="221">
        <v>1.14166666666667E-3</v>
      </c>
      <c r="L29" s="222">
        <f t="shared" ref="L29:L34" si="12">(K29/$V$2)/($K$21/$V$2)*100</f>
        <v>100</v>
      </c>
      <c r="M29" s="206">
        <f t="shared" si="7"/>
        <v>0</v>
      </c>
      <c r="N29" s="223">
        <f t="shared" si="8"/>
        <v>0</v>
      </c>
      <c r="P29">
        <v>2</v>
      </c>
      <c r="Q29" s="233">
        <f t="shared" si="11"/>
        <v>0.17234387672408502</v>
      </c>
    </row>
    <row r="30" spans="2:28">
      <c r="B30" s="207">
        <v>10</v>
      </c>
      <c r="C30" s="208" t="s">
        <v>31</v>
      </c>
      <c r="D30" s="209">
        <v>90</v>
      </c>
      <c r="E30" s="209">
        <v>1170</v>
      </c>
      <c r="F30" s="209" t="s">
        <v>17</v>
      </c>
      <c r="G30" s="210">
        <v>218.4</v>
      </c>
      <c r="H30" s="210">
        <v>60.75</v>
      </c>
      <c r="I30" s="210">
        <v>60.75</v>
      </c>
      <c r="J30" s="210">
        <v>135.9</v>
      </c>
      <c r="K30" s="224">
        <v>1.1435185185185201E-3</v>
      </c>
      <c r="L30" s="225">
        <f t="shared" si="12"/>
        <v>100.16220600162191</v>
      </c>
      <c r="M30" s="210">
        <f t="shared" si="7"/>
        <v>-0.1622060016219109</v>
      </c>
      <c r="N30" s="226">
        <f t="shared" si="8"/>
        <v>-1.622060016219109E-3</v>
      </c>
      <c r="P30">
        <v>3</v>
      </c>
      <c r="Q30" s="233">
        <f t="shared" si="11"/>
        <v>0.33454987834599592</v>
      </c>
    </row>
    <row r="31" spans="2:28">
      <c r="B31" s="207">
        <v>11</v>
      </c>
      <c r="C31" s="208" t="s">
        <v>32</v>
      </c>
      <c r="D31" s="209">
        <v>100</v>
      </c>
      <c r="E31" s="209">
        <v>1170</v>
      </c>
      <c r="F31" s="209" t="s">
        <v>17</v>
      </c>
      <c r="G31" s="210">
        <v>218.3</v>
      </c>
      <c r="H31" s="210">
        <v>60.7</v>
      </c>
      <c r="I31" s="210">
        <v>60.7</v>
      </c>
      <c r="J31" s="210">
        <v>135.9</v>
      </c>
      <c r="K31" s="224">
        <v>1.14525462962963E-3</v>
      </c>
      <c r="L31" s="225">
        <f t="shared" si="12"/>
        <v>100.31427412814249</v>
      </c>
      <c r="M31" s="210">
        <f t="shared" si="7"/>
        <v>-0.31427412814248612</v>
      </c>
      <c r="N31" s="226">
        <f t="shared" si="8"/>
        <v>-3.1427412814248614E-3</v>
      </c>
      <c r="P31">
        <v>4</v>
      </c>
      <c r="Q31" s="233">
        <f t="shared" si="11"/>
        <v>0.48661800486657114</v>
      </c>
    </row>
    <row r="32" spans="2:28">
      <c r="B32" s="203">
        <v>12</v>
      </c>
      <c r="C32" s="204" t="s">
        <v>16</v>
      </c>
      <c r="D32" s="205">
        <v>80</v>
      </c>
      <c r="E32" s="205">
        <v>1170</v>
      </c>
      <c r="F32" s="205" t="s">
        <v>17</v>
      </c>
      <c r="G32" s="206">
        <v>218.5</v>
      </c>
      <c r="H32" s="206">
        <v>60.8</v>
      </c>
      <c r="I32" s="206">
        <v>60.8</v>
      </c>
      <c r="J32" s="206">
        <v>135.9</v>
      </c>
      <c r="K32" s="221">
        <v>1.14166666666667E-3</v>
      </c>
      <c r="L32" s="222">
        <f t="shared" si="12"/>
        <v>100</v>
      </c>
      <c r="M32" s="206">
        <f t="shared" si="7"/>
        <v>0</v>
      </c>
      <c r="N32" s="223">
        <f t="shared" si="8"/>
        <v>0</v>
      </c>
      <c r="P32">
        <v>1</v>
      </c>
      <c r="Q32" s="233">
        <f t="shared" ref="Q32:Q34" si="13">ABS(M32)</f>
        <v>0</v>
      </c>
      <c r="X32">
        <v>0.1</v>
      </c>
      <c r="Y32" s="198">
        <v>0.57999999999999996</v>
      </c>
    </row>
    <row r="33" spans="2:25">
      <c r="B33" s="207">
        <v>13</v>
      </c>
      <c r="C33" s="208" t="s">
        <v>33</v>
      </c>
      <c r="D33" s="209">
        <v>80</v>
      </c>
      <c r="E33" s="209">
        <v>1170</v>
      </c>
      <c r="F33" s="236" t="s">
        <v>34</v>
      </c>
      <c r="G33" s="210">
        <v>216.2</v>
      </c>
      <c r="H33" s="210">
        <v>60.85</v>
      </c>
      <c r="I33" s="210">
        <v>60.85</v>
      </c>
      <c r="J33" s="210">
        <v>135.9</v>
      </c>
      <c r="K33" s="224">
        <v>1.1482638888888901E-3</v>
      </c>
      <c r="L33" s="225">
        <f t="shared" si="12"/>
        <v>100.57785888077842</v>
      </c>
      <c r="M33" s="210">
        <f t="shared" si="7"/>
        <v>-0.57785888077842174</v>
      </c>
      <c r="N33" s="226">
        <f t="shared" si="8"/>
        <v>-5.7785888077842174E-3</v>
      </c>
      <c r="P33">
        <v>2</v>
      </c>
      <c r="Q33" s="233">
        <f t="shared" si="13"/>
        <v>0.57785888077842174</v>
      </c>
      <c r="X33">
        <v>0.15</v>
      </c>
      <c r="Y33" s="235">
        <f>(Y34+Y32)/2</f>
        <v>0.91999999999999993</v>
      </c>
    </row>
    <row r="34" spans="2:25">
      <c r="B34" s="211">
        <v>14</v>
      </c>
      <c r="C34" s="212" t="s">
        <v>35</v>
      </c>
      <c r="D34" s="213">
        <v>80</v>
      </c>
      <c r="E34" s="213">
        <v>1170</v>
      </c>
      <c r="F34" s="237" t="s">
        <v>36</v>
      </c>
      <c r="G34" s="214">
        <v>213.1</v>
      </c>
      <c r="H34" s="214">
        <v>60.82</v>
      </c>
      <c r="I34" s="214">
        <v>60.82</v>
      </c>
      <c r="J34" s="214">
        <v>135.9</v>
      </c>
      <c r="K34" s="227">
        <v>1.15601851851852E-3</v>
      </c>
      <c r="L34" s="228">
        <f t="shared" si="12"/>
        <v>101.2570965125708</v>
      </c>
      <c r="M34" s="214">
        <f t="shared" si="7"/>
        <v>-1.2570965125707971</v>
      </c>
      <c r="N34" s="229">
        <f t="shared" si="8"/>
        <v>-1.2570965125707972E-2</v>
      </c>
      <c r="P34">
        <v>3</v>
      </c>
      <c r="Q34" s="233">
        <f t="shared" si="13"/>
        <v>1.2570965125707971</v>
      </c>
      <c r="X34">
        <v>0.2</v>
      </c>
      <c r="Y34" s="198">
        <v>1.26</v>
      </c>
    </row>
  </sheetData>
  <mergeCells count="2">
    <mergeCell ref="B2:N2"/>
    <mergeCell ref="B19:N19"/>
  </mergeCells>
  <phoneticPr fontId="13" type="noConversion"/>
  <pageMargins left="0.69930555555555596" right="0.69930555555555596" top="0.75" bottom="0.75" header="0.3" footer="0.3"/>
  <pageSetup paperSize="9" orientation="portrait" horizontalDpi="200" verticalDpi="3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7"/>
  <sheetViews>
    <sheetView zoomScale="75" zoomScaleNormal="75" zoomScalePageLayoutView="75" workbookViewId="0">
      <selection activeCell="H2" sqref="H1:I1048576"/>
    </sheetView>
  </sheetViews>
  <sheetFormatPr baseColWidth="10" defaultColWidth="8.83203125" defaultRowHeight="12" x14ac:dyDescent="0"/>
  <cols>
    <col min="1" max="1" width="8.83203125" style="1"/>
    <col min="2" max="2" width="14.5" style="1" customWidth="1"/>
    <col min="3" max="3" width="12.6640625" style="1" customWidth="1"/>
    <col min="4" max="4" width="12.6640625" style="1" hidden="1" customWidth="1"/>
    <col min="5" max="5" width="8.83203125" style="1" hidden="1" customWidth="1"/>
    <col min="6" max="6" width="13.33203125" style="1" customWidth="1"/>
    <col min="7" max="7" width="18.1640625" style="1" customWidth="1"/>
    <col min="8" max="8" width="18.1640625" style="1" hidden="1" customWidth="1"/>
    <col min="9" max="9" width="13" style="1" hidden="1" customWidth="1"/>
    <col min="10" max="10" width="19.83203125" style="1" customWidth="1"/>
    <col min="11" max="11" width="13" style="1" customWidth="1"/>
    <col min="12" max="12" width="12.6640625" style="1" customWidth="1"/>
    <col min="13" max="15" width="13" style="1" customWidth="1"/>
    <col min="16" max="16" width="24.5" style="1" customWidth="1"/>
    <col min="17" max="18" width="13" style="1" customWidth="1"/>
    <col min="19" max="19" width="17.83203125" style="1" customWidth="1"/>
    <col min="20" max="20" width="18" style="1" customWidth="1"/>
    <col min="21" max="21" width="15.5" style="1" customWidth="1"/>
    <col min="22" max="22" width="13" style="1" customWidth="1"/>
    <col min="23" max="23" width="15.83203125" style="1" customWidth="1"/>
    <col min="24" max="24" width="13" style="1" hidden="1" customWidth="1"/>
    <col min="25" max="25" width="13" style="1" customWidth="1"/>
    <col min="26" max="26" width="55.6640625" style="1" customWidth="1"/>
    <col min="27" max="27" width="30.6640625" style="1" customWidth="1"/>
    <col min="28" max="28" width="13" style="1" customWidth="1"/>
    <col min="29" max="16384" width="8.83203125" style="1"/>
  </cols>
  <sheetData>
    <row r="1" spans="1:27" ht="28" customHeight="1">
      <c r="A1" s="261" t="s">
        <v>208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3"/>
      <c r="W1" s="112"/>
    </row>
    <row r="2" spans="1:27" ht="16">
      <c r="A2" s="77" t="s">
        <v>39</v>
      </c>
      <c r="B2" s="78" t="s">
        <v>38</v>
      </c>
      <c r="C2" s="78" t="s">
        <v>40</v>
      </c>
      <c r="D2" s="79"/>
      <c r="E2" s="79"/>
      <c r="F2" s="78" t="s">
        <v>41</v>
      </c>
      <c r="G2" s="80" t="s">
        <v>79</v>
      </c>
      <c r="H2" s="79"/>
      <c r="I2" s="79"/>
      <c r="J2" s="78" t="s">
        <v>43</v>
      </c>
      <c r="K2" s="78" t="s">
        <v>44</v>
      </c>
      <c r="L2" s="79"/>
      <c r="M2" s="78"/>
      <c r="N2" s="78" t="s">
        <v>45</v>
      </c>
      <c r="O2" s="103" t="s">
        <v>103</v>
      </c>
      <c r="P2" s="104"/>
      <c r="Q2" s="103"/>
      <c r="R2" s="103" t="s">
        <v>104</v>
      </c>
      <c r="S2" s="283" t="s">
        <v>105</v>
      </c>
      <c r="T2" s="283"/>
      <c r="U2" s="283"/>
      <c r="V2" s="284"/>
    </row>
    <row r="3" spans="1:27" ht="16">
      <c r="A3" s="8">
        <v>1</v>
      </c>
      <c r="B3" s="6" t="s">
        <v>46</v>
      </c>
      <c r="C3" s="6" t="s">
        <v>47</v>
      </c>
      <c r="D3" s="53"/>
      <c r="E3" s="53"/>
      <c r="F3" s="11">
        <f>AVERAGE(C16,C18)</f>
        <v>100.57839719137978</v>
      </c>
      <c r="G3" s="6">
        <v>30</v>
      </c>
      <c r="H3" s="53"/>
      <c r="I3" s="53"/>
      <c r="J3" s="11">
        <f>F3+0.38</f>
        <v>100.95839719137977</v>
      </c>
      <c r="K3" s="9">
        <f>C32</f>
        <v>101.03333333333335</v>
      </c>
      <c r="L3" s="53"/>
      <c r="M3" s="9"/>
      <c r="N3" s="9" t="s">
        <v>170</v>
      </c>
      <c r="O3" s="49"/>
      <c r="P3" s="50"/>
      <c r="Q3" s="49"/>
      <c r="R3" s="49"/>
      <c r="S3" s="257"/>
      <c r="T3" s="257"/>
      <c r="U3" s="257"/>
      <c r="V3" s="258"/>
    </row>
    <row r="4" spans="1:27" ht="16">
      <c r="A4" s="8">
        <v>2</v>
      </c>
      <c r="B4" s="6" t="s">
        <v>46</v>
      </c>
      <c r="C4" s="6" t="s">
        <v>49</v>
      </c>
      <c r="D4" s="53"/>
      <c r="E4" s="53"/>
      <c r="F4" s="11">
        <f>AVERAGE(C16,C18)</f>
        <v>100.57839719137978</v>
      </c>
      <c r="G4" s="6">
        <v>30</v>
      </c>
      <c r="H4" s="53"/>
      <c r="I4" s="53"/>
      <c r="J4" s="11">
        <f>F3+0.38</f>
        <v>100.95839719137977</v>
      </c>
      <c r="K4" s="9">
        <f>C32</f>
        <v>101.03333333333335</v>
      </c>
      <c r="L4" s="53"/>
      <c r="M4" s="9"/>
      <c r="N4" s="9" t="s">
        <v>170</v>
      </c>
      <c r="O4" s="49"/>
      <c r="P4" s="50"/>
      <c r="Q4" s="49"/>
      <c r="R4" s="49"/>
      <c r="S4" s="257"/>
      <c r="T4" s="257"/>
      <c r="U4" s="257"/>
      <c r="V4" s="258"/>
    </row>
    <row r="5" spans="1:27" ht="16">
      <c r="A5" s="8">
        <v>3</v>
      </c>
      <c r="B5" s="6" t="s">
        <v>46</v>
      </c>
      <c r="C5" s="6" t="s">
        <v>50</v>
      </c>
      <c r="D5" s="53"/>
      <c r="E5" s="53"/>
      <c r="F5" s="11">
        <f>AVERAGE(C16,C18)</f>
        <v>100.57839719137978</v>
      </c>
      <c r="G5" s="6">
        <v>30</v>
      </c>
      <c r="H5" s="53"/>
      <c r="I5" s="53"/>
      <c r="J5" s="11">
        <f>F3+0.38</f>
        <v>100.95839719137977</v>
      </c>
      <c r="K5" s="9">
        <f>C32</f>
        <v>101.03333333333335</v>
      </c>
      <c r="L5" s="53"/>
      <c r="M5" s="9"/>
      <c r="N5" s="9" t="s">
        <v>170</v>
      </c>
      <c r="O5" s="49"/>
      <c r="P5" s="50"/>
      <c r="Q5" s="49"/>
      <c r="R5" s="49"/>
      <c r="S5" s="257"/>
      <c r="T5" s="257"/>
      <c r="U5" s="257"/>
      <c r="V5" s="258"/>
    </row>
    <row r="6" spans="1:27" ht="16">
      <c r="A6" s="8">
        <v>4</v>
      </c>
      <c r="B6" s="6" t="s">
        <v>46</v>
      </c>
      <c r="C6" s="6" t="s">
        <v>51</v>
      </c>
      <c r="D6" s="53"/>
      <c r="E6" s="53"/>
      <c r="F6" s="11">
        <f>AVERAGE(C16,C18)</f>
        <v>100.57839719137978</v>
      </c>
      <c r="G6" s="6">
        <v>30</v>
      </c>
      <c r="H6" s="53"/>
      <c r="I6" s="53"/>
      <c r="J6" s="11">
        <f>F3+0.38</f>
        <v>100.95839719137977</v>
      </c>
      <c r="K6" s="9">
        <f>C32</f>
        <v>101.03333333333335</v>
      </c>
      <c r="L6" s="53"/>
      <c r="M6" s="9"/>
      <c r="N6" s="9" t="s">
        <v>170</v>
      </c>
      <c r="O6" s="49"/>
      <c r="P6" s="50"/>
      <c r="Q6" s="49"/>
      <c r="R6" s="49"/>
      <c r="S6" s="257"/>
      <c r="T6" s="257"/>
      <c r="U6" s="257"/>
      <c r="V6" s="258"/>
    </row>
    <row r="7" spans="1:27" ht="16">
      <c r="A7" s="8">
        <v>5</v>
      </c>
      <c r="B7" s="6" t="s">
        <v>52</v>
      </c>
      <c r="C7" s="6" t="s">
        <v>53</v>
      </c>
      <c r="D7" s="53"/>
      <c r="E7" s="53"/>
      <c r="F7" s="9">
        <f>AVERAGE(C21,C19)</f>
        <v>101.48107036128185</v>
      </c>
      <c r="G7" s="6">
        <v>0</v>
      </c>
      <c r="H7" s="53"/>
      <c r="I7" s="53"/>
      <c r="J7" s="122">
        <f>F7</f>
        <v>101.48107036128185</v>
      </c>
      <c r="K7" s="9">
        <f>C32</f>
        <v>101.03333333333335</v>
      </c>
      <c r="L7" s="53"/>
      <c r="M7" s="9"/>
      <c r="N7" s="9" t="s">
        <v>170</v>
      </c>
      <c r="O7" s="49"/>
      <c r="P7" s="50"/>
      <c r="Q7" s="49"/>
      <c r="R7" s="60"/>
      <c r="S7" s="257"/>
      <c r="T7" s="257"/>
      <c r="U7" s="257"/>
      <c r="V7" s="258"/>
    </row>
    <row r="8" spans="1:27" ht="16">
      <c r="A8" s="8">
        <v>6</v>
      </c>
      <c r="B8" s="6" t="s">
        <v>52</v>
      </c>
      <c r="C8" s="6" t="s">
        <v>54</v>
      </c>
      <c r="D8" s="53"/>
      <c r="E8" s="53"/>
      <c r="F8" s="9">
        <f>AVERAGE(C21,C19)</f>
        <v>101.48107036128185</v>
      </c>
      <c r="G8" s="6">
        <v>0</v>
      </c>
      <c r="H8" s="53"/>
      <c r="I8" s="53"/>
      <c r="J8" s="122">
        <f t="shared" ref="J8:J11" si="0">F8</f>
        <v>101.48107036128185</v>
      </c>
      <c r="K8" s="9">
        <f>C32</f>
        <v>101.03333333333335</v>
      </c>
      <c r="L8" s="53"/>
      <c r="M8" s="9"/>
      <c r="N8" s="9" t="s">
        <v>170</v>
      </c>
      <c r="O8" s="49"/>
      <c r="P8" s="50"/>
      <c r="Q8" s="49"/>
      <c r="R8" s="60"/>
      <c r="S8" s="280"/>
      <c r="T8" s="281"/>
      <c r="U8" s="281"/>
      <c r="V8" s="282"/>
    </row>
    <row r="9" spans="1:27" ht="16">
      <c r="A9" s="81">
        <v>7</v>
      </c>
      <c r="B9" s="82" t="s">
        <v>52</v>
      </c>
      <c r="C9" s="82" t="s">
        <v>55</v>
      </c>
      <c r="D9" s="83"/>
      <c r="E9" s="83"/>
      <c r="F9" s="84">
        <f>AVERAGE(C21,C19)</f>
        <v>101.48107036128185</v>
      </c>
      <c r="G9" s="82">
        <v>0</v>
      </c>
      <c r="H9" s="83"/>
      <c r="I9" s="83"/>
      <c r="J9" s="122">
        <f t="shared" si="0"/>
        <v>101.48107036128185</v>
      </c>
      <c r="K9" s="84">
        <f>C32</f>
        <v>101.03333333333335</v>
      </c>
      <c r="L9" s="83"/>
      <c r="M9" s="84"/>
      <c r="N9" s="84" t="s">
        <v>170</v>
      </c>
      <c r="O9" s="91"/>
      <c r="P9" s="105"/>
      <c r="Q9" s="91"/>
      <c r="R9" s="113"/>
      <c r="S9" s="290"/>
      <c r="T9" s="291"/>
      <c r="U9" s="291"/>
      <c r="V9" s="292"/>
    </row>
    <row r="10" spans="1:27" ht="16">
      <c r="A10" s="8">
        <v>11</v>
      </c>
      <c r="B10" s="49" t="s">
        <v>107</v>
      </c>
      <c r="C10" s="49" t="s">
        <v>162</v>
      </c>
      <c r="D10" s="53"/>
      <c r="E10" s="53"/>
      <c r="F10" s="9">
        <f>AVERAGE(C22:C23)</f>
        <v>104.49476420709929</v>
      </c>
      <c r="G10" s="6">
        <v>0</v>
      </c>
      <c r="H10" s="53"/>
      <c r="I10" s="53"/>
      <c r="J10" s="122">
        <f t="shared" si="0"/>
        <v>104.49476420709929</v>
      </c>
      <c r="K10" s="9">
        <f>C32</f>
        <v>101.03333333333335</v>
      </c>
      <c r="L10" s="53"/>
      <c r="M10" s="9"/>
      <c r="N10" s="9" t="s">
        <v>170</v>
      </c>
      <c r="O10" s="49"/>
      <c r="P10" s="50"/>
      <c r="Q10" s="49"/>
      <c r="R10" s="60"/>
      <c r="S10" s="280"/>
      <c r="T10" s="281"/>
      <c r="U10" s="281"/>
      <c r="V10" s="282"/>
    </row>
    <row r="11" spans="1:27" ht="16">
      <c r="A11" s="24">
        <v>15</v>
      </c>
      <c r="B11" s="85" t="s">
        <v>161</v>
      </c>
      <c r="C11" s="85" t="s">
        <v>209</v>
      </c>
      <c r="D11" s="67"/>
      <c r="E11" s="67"/>
      <c r="F11" s="86">
        <f>AVERAGE(C22:C23)</f>
        <v>104.49476420709929</v>
      </c>
      <c r="G11" s="44">
        <v>0</v>
      </c>
      <c r="H11" s="67"/>
      <c r="I11" s="67"/>
      <c r="J11" s="123">
        <f t="shared" si="0"/>
        <v>104.49476420709929</v>
      </c>
      <c r="K11" s="86">
        <f>C32</f>
        <v>101.03333333333335</v>
      </c>
      <c r="L11" s="67"/>
      <c r="M11" s="86"/>
      <c r="N11" s="86" t="s">
        <v>170</v>
      </c>
      <c r="O11" s="85"/>
      <c r="P11" s="106"/>
      <c r="Q11" s="85"/>
      <c r="R11" s="114"/>
      <c r="S11" s="287"/>
      <c r="T11" s="288"/>
      <c r="U11" s="288"/>
      <c r="V11" s="289"/>
    </row>
    <row r="12" spans="1:27" s="75" customFormat="1" ht="16">
      <c r="B12" s="87"/>
      <c r="C12" s="87"/>
      <c r="D12" s="88"/>
      <c r="E12" s="88"/>
      <c r="F12" s="89"/>
      <c r="I12" s="88"/>
      <c r="J12" s="88"/>
      <c r="K12" s="107"/>
      <c r="L12" s="88"/>
      <c r="M12" s="88"/>
      <c r="N12" s="108"/>
      <c r="O12" s="108"/>
      <c r="P12" s="87"/>
      <c r="Q12" s="87"/>
      <c r="R12" s="87"/>
      <c r="S12" s="87"/>
      <c r="T12" s="87"/>
      <c r="U12" s="87"/>
    </row>
    <row r="13" spans="1:27" ht="28" customHeight="1">
      <c r="A13" s="261" t="s">
        <v>210</v>
      </c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3"/>
      <c r="AA13" s="75"/>
    </row>
    <row r="14" spans="1:27" ht="16">
      <c r="A14" s="8" t="s">
        <v>39</v>
      </c>
      <c r="B14" s="6" t="s">
        <v>111</v>
      </c>
      <c r="C14" s="14" t="s">
        <v>60</v>
      </c>
      <c r="D14" s="15"/>
      <c r="E14" s="15"/>
      <c r="F14" s="6" t="s">
        <v>61</v>
      </c>
      <c r="G14" s="14" t="s">
        <v>62</v>
      </c>
      <c r="H14" s="15"/>
      <c r="I14" s="15"/>
      <c r="J14" s="6" t="s">
        <v>63</v>
      </c>
      <c r="K14" s="14" t="s">
        <v>62</v>
      </c>
      <c r="L14" s="15"/>
      <c r="M14" s="15"/>
      <c r="N14" s="6" t="s">
        <v>64</v>
      </c>
      <c r="O14" s="14" t="s">
        <v>62</v>
      </c>
      <c r="P14" s="15"/>
      <c r="Q14" s="15"/>
      <c r="R14" s="6" t="s">
        <v>65</v>
      </c>
      <c r="S14" s="14" t="s">
        <v>62</v>
      </c>
      <c r="T14" s="6"/>
      <c r="U14" s="6"/>
      <c r="V14" s="6" t="s">
        <v>66</v>
      </c>
      <c r="W14" s="14" t="s">
        <v>62</v>
      </c>
      <c r="X14" s="15"/>
      <c r="Y14" s="257" t="s">
        <v>105</v>
      </c>
      <c r="Z14" s="258"/>
      <c r="AA14" s="75"/>
    </row>
    <row r="15" spans="1:27" ht="16">
      <c r="A15" s="8">
        <v>1</v>
      </c>
      <c r="B15" s="29" t="s">
        <v>112</v>
      </c>
      <c r="C15" s="20">
        <f t="shared" ref="C15:C21" si="1">G15*0.5+K15*0.125+O15*0.125+S15*0.125+W15*0.125</f>
        <v>100.85279039821181</v>
      </c>
      <c r="D15" s="17">
        <v>60</v>
      </c>
      <c r="E15" s="17">
        <v>22.933</v>
      </c>
      <c r="F15" s="10">
        <f t="shared" ref="F15:F23" si="2">SUM(D15:E15)</f>
        <v>82.932999999999993</v>
      </c>
      <c r="G15" s="16">
        <f>F15*X15</f>
        <v>100.74710269928812</v>
      </c>
      <c r="H15" s="17">
        <v>60</v>
      </c>
      <c r="I15" s="17">
        <v>22.454000000000001</v>
      </c>
      <c r="J15" s="53">
        <f>SUM(H15:I15)</f>
        <v>82.454000000000008</v>
      </c>
      <c r="K15" s="16">
        <f t="shared" ref="K15:K21" si="3">J15*X15</f>
        <v>100.16521295463933</v>
      </c>
      <c r="L15" s="17">
        <v>60</v>
      </c>
      <c r="M15" s="17">
        <v>23.138999999999999</v>
      </c>
      <c r="N15" s="54">
        <f>SUM(L15:M15)</f>
        <v>83.138999999999996</v>
      </c>
      <c r="O15" s="20">
        <f t="shared" ref="O15:O21" si="4">N15*X15</f>
        <v>100.99735173352121</v>
      </c>
      <c r="P15" s="17">
        <v>60</v>
      </c>
      <c r="Q15" s="17">
        <v>23.402000000000001</v>
      </c>
      <c r="R15" s="54">
        <f>SUM(P15:Q15)</f>
        <v>83.402000000000001</v>
      </c>
      <c r="S15" s="16">
        <f t="shared" ref="S15:S21" si="5">R15*X15</f>
        <v>101.31684443256638</v>
      </c>
      <c r="T15" s="21">
        <v>60</v>
      </c>
      <c r="U15" s="21">
        <v>23.433</v>
      </c>
      <c r="V15" s="66">
        <f>SUM(T15:U15)</f>
        <v>83.432999999999993</v>
      </c>
      <c r="W15" s="16">
        <f t="shared" ref="W15:W21" si="6">V15*X15</f>
        <v>101.35450326781505</v>
      </c>
      <c r="X15" s="15">
        <f>F35</f>
        <v>1.2148011370538643</v>
      </c>
      <c r="Y15" s="274"/>
      <c r="Z15" s="258"/>
    </row>
    <row r="16" spans="1:27" ht="16">
      <c r="A16" s="8">
        <v>2</v>
      </c>
      <c r="B16" s="29" t="s">
        <v>113</v>
      </c>
      <c r="C16" s="20">
        <f t="shared" si="1"/>
        <v>100.40240287664911</v>
      </c>
      <c r="D16" s="17">
        <v>60</v>
      </c>
      <c r="E16" s="17">
        <v>22.318000000000001</v>
      </c>
      <c r="F16" s="10">
        <f t="shared" si="2"/>
        <v>82.317999999999998</v>
      </c>
      <c r="G16" s="16">
        <f t="shared" ref="G16:G21" si="7">F16*X16</f>
        <v>100</v>
      </c>
      <c r="H16" s="17">
        <v>60</v>
      </c>
      <c r="I16" s="17">
        <v>22.795000000000002</v>
      </c>
      <c r="J16" s="53">
        <f t="shared" ref="J16:J23" si="8">SUM(H16:I16)</f>
        <v>82.795000000000002</v>
      </c>
      <c r="K16" s="16">
        <f t="shared" si="3"/>
        <v>100.5794601423747</v>
      </c>
      <c r="L16" s="17">
        <v>60</v>
      </c>
      <c r="M16" s="17">
        <v>22.981000000000002</v>
      </c>
      <c r="N16" s="54">
        <f t="shared" ref="N16:N23" si="9">SUM(L16:M16)</f>
        <v>82.980999999999995</v>
      </c>
      <c r="O16" s="20">
        <f t="shared" si="4"/>
        <v>100.80541315386671</v>
      </c>
      <c r="P16" s="17">
        <v>60</v>
      </c>
      <c r="Q16" s="17">
        <v>23.010999999999999</v>
      </c>
      <c r="R16" s="54">
        <f t="shared" ref="R16:R23" si="10">SUM(P16:Q16)</f>
        <v>83.010999999999996</v>
      </c>
      <c r="S16" s="16">
        <f t="shared" si="5"/>
        <v>100.84185718797832</v>
      </c>
      <c r="T16" s="21">
        <v>60</v>
      </c>
      <c r="U16" s="21">
        <v>23.135000000000002</v>
      </c>
      <c r="V16" s="66">
        <f t="shared" ref="V16:V23" si="11">SUM(T16:U16)</f>
        <v>83.135000000000005</v>
      </c>
      <c r="W16" s="16">
        <f t="shared" si="6"/>
        <v>100.99249252897302</v>
      </c>
      <c r="X16" s="15">
        <f>F35</f>
        <v>1.2148011370538643</v>
      </c>
      <c r="Y16" s="274"/>
      <c r="Z16" s="258"/>
    </row>
    <row r="17" spans="1:26" ht="16">
      <c r="A17" s="8">
        <v>3</v>
      </c>
      <c r="B17" s="29" t="s">
        <v>114</v>
      </c>
      <c r="C17" s="20">
        <f t="shared" si="1"/>
        <v>101.14980927622148</v>
      </c>
      <c r="D17" s="17">
        <v>60</v>
      </c>
      <c r="E17" s="17">
        <v>22.832999999999998</v>
      </c>
      <c r="F17" s="10">
        <f t="shared" si="2"/>
        <v>82.832999999999998</v>
      </c>
      <c r="G17" s="16">
        <f t="shared" si="7"/>
        <v>100.62562258558273</v>
      </c>
      <c r="H17" s="17">
        <v>60</v>
      </c>
      <c r="I17" s="17">
        <v>23.523</v>
      </c>
      <c r="J17" s="53">
        <f t="shared" si="8"/>
        <v>83.522999999999996</v>
      </c>
      <c r="K17" s="16">
        <f t="shared" si="3"/>
        <v>101.46383537014989</v>
      </c>
      <c r="L17" s="17">
        <v>60</v>
      </c>
      <c r="M17" s="17">
        <v>23.943999999999999</v>
      </c>
      <c r="N17" s="54">
        <f t="shared" si="9"/>
        <v>83.944000000000003</v>
      </c>
      <c r="O17" s="20">
        <f t="shared" si="4"/>
        <v>101.97526664884958</v>
      </c>
      <c r="P17" s="17">
        <v>60</v>
      </c>
      <c r="Q17" s="17">
        <v>23.468</v>
      </c>
      <c r="R17" s="54">
        <f t="shared" si="10"/>
        <v>83.468000000000004</v>
      </c>
      <c r="S17" s="16">
        <f t="shared" si="5"/>
        <v>101.39702130761195</v>
      </c>
      <c r="T17" s="21">
        <v>60</v>
      </c>
      <c r="U17" s="21">
        <v>23.849</v>
      </c>
      <c r="V17" s="66">
        <f t="shared" si="11"/>
        <v>83.849000000000004</v>
      </c>
      <c r="W17" s="16">
        <f t="shared" si="6"/>
        <v>101.85986054082947</v>
      </c>
      <c r="X17" s="15">
        <f>F35</f>
        <v>1.2148011370538643</v>
      </c>
      <c r="Y17" s="274"/>
      <c r="Z17" s="258"/>
    </row>
    <row r="18" spans="1:26" s="76" customFormat="1" ht="16">
      <c r="A18" s="90">
        <v>4</v>
      </c>
      <c r="B18" s="35" t="s">
        <v>115</v>
      </c>
      <c r="C18" s="20">
        <f t="shared" si="1"/>
        <v>100.75439150611045</v>
      </c>
      <c r="D18" s="21">
        <v>60</v>
      </c>
      <c r="E18" s="21">
        <v>22.579000000000001</v>
      </c>
      <c r="F18" s="54">
        <f t="shared" si="2"/>
        <v>82.579000000000008</v>
      </c>
      <c r="G18" s="20">
        <f t="shared" si="7"/>
        <v>100.31706309677107</v>
      </c>
      <c r="H18" s="21">
        <v>60</v>
      </c>
      <c r="I18" s="21">
        <v>23.29</v>
      </c>
      <c r="J18" s="54">
        <f t="shared" si="8"/>
        <v>83.289999999999992</v>
      </c>
      <c r="K18" s="20">
        <f t="shared" si="3"/>
        <v>101.18078670521635</v>
      </c>
      <c r="L18" s="17">
        <v>60</v>
      </c>
      <c r="M18" s="21">
        <v>23.76</v>
      </c>
      <c r="N18" s="54">
        <f t="shared" si="9"/>
        <v>83.76</v>
      </c>
      <c r="O18" s="20">
        <f t="shared" si="4"/>
        <v>101.75174323963168</v>
      </c>
      <c r="P18" s="23">
        <v>60</v>
      </c>
      <c r="Q18" s="23">
        <v>23.010999999999999</v>
      </c>
      <c r="R18" s="56">
        <f t="shared" si="10"/>
        <v>83.010999999999996</v>
      </c>
      <c r="S18" s="57">
        <f t="shared" si="5"/>
        <v>100.84185718797832</v>
      </c>
      <c r="T18" s="23">
        <v>60</v>
      </c>
      <c r="U18" s="23">
        <v>23.135000000000002</v>
      </c>
      <c r="V18" s="56">
        <f t="shared" si="11"/>
        <v>83.135000000000005</v>
      </c>
      <c r="W18" s="57">
        <f t="shared" si="6"/>
        <v>100.99249252897302</v>
      </c>
      <c r="X18" s="115">
        <f>F35</f>
        <v>1.2148011370538643</v>
      </c>
      <c r="Y18" s="259" t="s">
        <v>138</v>
      </c>
      <c r="Z18" s="260"/>
    </row>
    <row r="19" spans="1:26" ht="16">
      <c r="A19" s="8">
        <v>5</v>
      </c>
      <c r="B19" s="29" t="s">
        <v>118</v>
      </c>
      <c r="C19" s="20">
        <f t="shared" si="1"/>
        <v>101.96949634344857</v>
      </c>
      <c r="D19" s="17">
        <v>60</v>
      </c>
      <c r="E19" s="17">
        <v>24.146999999999998</v>
      </c>
      <c r="F19" s="10">
        <f t="shared" si="2"/>
        <v>84.146999999999991</v>
      </c>
      <c r="G19" s="16">
        <f t="shared" si="7"/>
        <v>102.2218712796715</v>
      </c>
      <c r="H19" s="17">
        <v>60</v>
      </c>
      <c r="I19" s="17">
        <v>22.902999999999999</v>
      </c>
      <c r="J19" s="53">
        <f t="shared" si="8"/>
        <v>82.902999999999992</v>
      </c>
      <c r="K19" s="16">
        <f t="shared" si="3"/>
        <v>100.7106586651765</v>
      </c>
      <c r="L19" s="17">
        <v>60</v>
      </c>
      <c r="M19" s="17">
        <v>23.747</v>
      </c>
      <c r="N19" s="54">
        <f t="shared" si="9"/>
        <v>83.747</v>
      </c>
      <c r="O19" s="16">
        <f t="shared" si="4"/>
        <v>101.73595082484997</v>
      </c>
      <c r="P19" s="17">
        <v>60</v>
      </c>
      <c r="Q19" s="17">
        <v>24.135999999999999</v>
      </c>
      <c r="R19" s="54">
        <f t="shared" si="10"/>
        <v>84.135999999999996</v>
      </c>
      <c r="S19" s="16">
        <f t="shared" si="5"/>
        <v>102.20850846716392</v>
      </c>
      <c r="T19" s="21">
        <v>60</v>
      </c>
      <c r="U19" s="21">
        <v>24.14</v>
      </c>
      <c r="V19" s="66">
        <f t="shared" si="11"/>
        <v>84.14</v>
      </c>
      <c r="W19" s="16">
        <f t="shared" si="6"/>
        <v>102.21336767171213</v>
      </c>
      <c r="X19" s="15">
        <f>F35</f>
        <v>1.2148011370538643</v>
      </c>
      <c r="Y19" s="257"/>
      <c r="Z19" s="258"/>
    </row>
    <row r="20" spans="1:26" ht="16">
      <c r="A20" s="8">
        <v>6</v>
      </c>
      <c r="B20" s="29" t="s">
        <v>119</v>
      </c>
      <c r="C20" s="20">
        <f t="shared" si="1"/>
        <v>102.38678053402658</v>
      </c>
      <c r="D20" s="17">
        <v>60</v>
      </c>
      <c r="E20" s="17">
        <v>24.972000000000001</v>
      </c>
      <c r="F20" s="10">
        <f t="shared" si="2"/>
        <v>84.972000000000008</v>
      </c>
      <c r="G20" s="16">
        <f t="shared" si="7"/>
        <v>103.22408221774097</v>
      </c>
      <c r="H20" s="17">
        <v>60</v>
      </c>
      <c r="I20" s="109">
        <v>23.003</v>
      </c>
      <c r="J20" s="53">
        <f t="shared" si="8"/>
        <v>83.003</v>
      </c>
      <c r="K20" s="16">
        <f t="shared" si="3"/>
        <v>100.8321387788819</v>
      </c>
      <c r="L20" s="17">
        <v>60</v>
      </c>
      <c r="M20" s="109">
        <v>23.228999999999999</v>
      </c>
      <c r="N20" s="54">
        <f t="shared" si="9"/>
        <v>83.228999999999999</v>
      </c>
      <c r="O20" s="16">
        <f t="shared" si="4"/>
        <v>101.10668383585607</v>
      </c>
      <c r="P20" s="17">
        <v>60</v>
      </c>
      <c r="Q20" s="109">
        <v>23.846</v>
      </c>
      <c r="R20" s="54">
        <f t="shared" si="10"/>
        <v>83.846000000000004</v>
      </c>
      <c r="S20" s="16">
        <f t="shared" si="5"/>
        <v>101.85621613741831</v>
      </c>
      <c r="T20" s="21">
        <v>60</v>
      </c>
      <c r="U20" s="125">
        <v>24.295999999999999</v>
      </c>
      <c r="V20" s="66">
        <f t="shared" si="11"/>
        <v>84.295999999999992</v>
      </c>
      <c r="W20" s="16">
        <f t="shared" si="6"/>
        <v>102.40287664909253</v>
      </c>
      <c r="X20" s="15">
        <f>F35</f>
        <v>1.2148011370538643</v>
      </c>
      <c r="Y20" s="257"/>
      <c r="Z20" s="258"/>
    </row>
    <row r="21" spans="1:26" ht="16">
      <c r="A21" s="81">
        <v>7</v>
      </c>
      <c r="B21" s="121" t="s">
        <v>120</v>
      </c>
      <c r="C21" s="92">
        <f t="shared" si="1"/>
        <v>100.99264437911513</v>
      </c>
      <c r="D21" s="93">
        <v>60</v>
      </c>
      <c r="E21" s="93">
        <v>22.626999999999999</v>
      </c>
      <c r="F21" s="94">
        <f t="shared" si="2"/>
        <v>82.626999999999995</v>
      </c>
      <c r="G21" s="95">
        <f t="shared" si="7"/>
        <v>100.37537355134964</v>
      </c>
      <c r="H21" s="93">
        <v>60</v>
      </c>
      <c r="I21" s="93">
        <v>23.247</v>
      </c>
      <c r="J21" s="83">
        <f t="shared" si="8"/>
        <v>83.247</v>
      </c>
      <c r="K21" s="95">
        <f t="shared" si="3"/>
        <v>101.12855025632304</v>
      </c>
      <c r="L21" s="93">
        <v>60</v>
      </c>
      <c r="M21" s="93">
        <v>23.34</v>
      </c>
      <c r="N21" s="110">
        <f t="shared" si="9"/>
        <v>83.34</v>
      </c>
      <c r="O21" s="95">
        <f t="shared" si="4"/>
        <v>101.24152676206906</v>
      </c>
      <c r="P21" s="124">
        <v>60</v>
      </c>
      <c r="Q21" s="124">
        <v>23.846</v>
      </c>
      <c r="R21" s="126">
        <f t="shared" si="10"/>
        <v>83.846000000000004</v>
      </c>
      <c r="S21" s="127">
        <f t="shared" si="5"/>
        <v>101.85621613741831</v>
      </c>
      <c r="T21" s="124">
        <v>60</v>
      </c>
      <c r="U21" s="124">
        <v>24.14</v>
      </c>
      <c r="V21" s="128">
        <f t="shared" si="11"/>
        <v>84.14</v>
      </c>
      <c r="W21" s="127">
        <f t="shared" si="6"/>
        <v>102.21336767171213</v>
      </c>
      <c r="X21" s="116">
        <f>F35</f>
        <v>1.2148011370538643</v>
      </c>
      <c r="Y21" s="259" t="s">
        <v>138</v>
      </c>
      <c r="Z21" s="260"/>
    </row>
    <row r="22" spans="1:26" ht="16">
      <c r="A22" s="8">
        <v>11</v>
      </c>
      <c r="B22" s="12" t="s">
        <v>211</v>
      </c>
      <c r="C22" s="20">
        <f t="shared" ref="C22:C23" si="12">G22*0.5+K22*0.125+O22*0.125+S22*0.125+W22*0.125</f>
        <v>103.28087417089823</v>
      </c>
      <c r="D22" s="17">
        <v>60</v>
      </c>
      <c r="E22" s="17">
        <v>24.349</v>
      </c>
      <c r="F22" s="10">
        <f t="shared" si="2"/>
        <v>84.349000000000004</v>
      </c>
      <c r="G22" s="16">
        <f t="shared" ref="G22:G23" si="13">F22*X22</f>
        <v>102.4672611093564</v>
      </c>
      <c r="H22" s="17">
        <v>60</v>
      </c>
      <c r="I22" s="109">
        <v>25.774000000000001</v>
      </c>
      <c r="J22" s="53">
        <f t="shared" si="8"/>
        <v>85.774000000000001</v>
      </c>
      <c r="K22" s="16">
        <f t="shared" ref="K22:K23" si="14">J22*X22</f>
        <v>104.19835272965815</v>
      </c>
      <c r="L22" s="17">
        <v>60</v>
      </c>
      <c r="M22" s="109">
        <v>26.257999999999999</v>
      </c>
      <c r="N22" s="54">
        <f t="shared" si="9"/>
        <v>86.257999999999996</v>
      </c>
      <c r="O22" s="16">
        <f t="shared" ref="O22:O23" si="15">N22*X22</f>
        <v>104.78631647999222</v>
      </c>
      <c r="P22" s="17">
        <v>60</v>
      </c>
      <c r="Q22" s="109">
        <v>25.277000000000001</v>
      </c>
      <c r="R22" s="54">
        <f t="shared" si="10"/>
        <v>85.277000000000001</v>
      </c>
      <c r="S22" s="16">
        <f t="shared" ref="S22:S23" si="16">R22*X22</f>
        <v>103.59459656454239</v>
      </c>
      <c r="T22" s="21">
        <v>60</v>
      </c>
      <c r="U22" s="125">
        <v>25.445</v>
      </c>
      <c r="V22" s="66">
        <f t="shared" si="11"/>
        <v>85.444999999999993</v>
      </c>
      <c r="W22" s="16">
        <f t="shared" ref="W22:W23" si="17">V22*X22</f>
        <v>103.79868315556743</v>
      </c>
      <c r="X22" s="15">
        <f>F35</f>
        <v>1.2148011370538643</v>
      </c>
      <c r="Y22" s="257"/>
      <c r="Z22" s="258"/>
    </row>
    <row r="23" spans="1:26" ht="16">
      <c r="A23" s="24">
        <v>15</v>
      </c>
      <c r="B23" s="37" t="s">
        <v>212</v>
      </c>
      <c r="C23" s="96">
        <f t="shared" si="12"/>
        <v>105.70865424330036</v>
      </c>
      <c r="D23" s="26">
        <v>60</v>
      </c>
      <c r="E23" s="26">
        <v>27.16</v>
      </c>
      <c r="F23" s="45">
        <f t="shared" si="2"/>
        <v>87.16</v>
      </c>
      <c r="G23" s="25">
        <f t="shared" si="13"/>
        <v>105.88206710561481</v>
      </c>
      <c r="H23" s="26">
        <v>60</v>
      </c>
      <c r="I23" s="26">
        <v>25.975000000000001</v>
      </c>
      <c r="J23" s="67">
        <f t="shared" si="8"/>
        <v>85.974999999999994</v>
      </c>
      <c r="K23" s="25">
        <f t="shared" si="14"/>
        <v>104.44252775820597</v>
      </c>
      <c r="L23" s="26">
        <v>60</v>
      </c>
      <c r="M23" s="26">
        <v>26.216999999999999</v>
      </c>
      <c r="N23" s="59">
        <f t="shared" si="9"/>
        <v>86.216999999999999</v>
      </c>
      <c r="O23" s="25">
        <f t="shared" si="15"/>
        <v>104.73650963337302</v>
      </c>
      <c r="P23" s="26">
        <v>60</v>
      </c>
      <c r="Q23" s="26">
        <v>27.585999999999999</v>
      </c>
      <c r="R23" s="59">
        <f t="shared" si="10"/>
        <v>87.585999999999999</v>
      </c>
      <c r="S23" s="25">
        <f t="shared" si="16"/>
        <v>106.39957238999976</v>
      </c>
      <c r="T23" s="117">
        <v>60</v>
      </c>
      <c r="U23" s="117">
        <v>27.72</v>
      </c>
      <c r="V23" s="68">
        <f t="shared" si="11"/>
        <v>87.72</v>
      </c>
      <c r="W23" s="25">
        <f t="shared" si="17"/>
        <v>106.56235574236497</v>
      </c>
      <c r="X23" s="102">
        <f>F35</f>
        <v>1.2148011370538643</v>
      </c>
      <c r="Y23" s="285"/>
      <c r="Z23" s="286"/>
    </row>
    <row r="24" spans="1:26">
      <c r="I24" s="71"/>
      <c r="J24" s="71"/>
      <c r="K24" s="71"/>
      <c r="L24" s="71"/>
      <c r="M24" s="71"/>
      <c r="N24" s="71"/>
    </row>
    <row r="25" spans="1:26" ht="28" customHeight="1">
      <c r="A25" s="253" t="s">
        <v>213</v>
      </c>
      <c r="B25" s="254"/>
      <c r="C25" s="255"/>
      <c r="I25" s="71"/>
      <c r="J25" s="71"/>
      <c r="K25" s="71"/>
      <c r="L25" s="71"/>
      <c r="M25" s="71"/>
      <c r="N25" s="71"/>
    </row>
    <row r="26" spans="1:26" ht="16">
      <c r="A26" s="8" t="s">
        <v>67</v>
      </c>
      <c r="B26" s="29" t="s">
        <v>113</v>
      </c>
      <c r="C26" s="30">
        <v>100.4</v>
      </c>
      <c r="D26" s="88"/>
      <c r="E26" s="88"/>
      <c r="I26" s="250"/>
      <c r="J26" s="250"/>
      <c r="L26" s="71"/>
      <c r="M26" s="71"/>
      <c r="N26" s="71"/>
    </row>
    <row r="27" spans="1:26" ht="16">
      <c r="A27" s="8" t="s">
        <v>70</v>
      </c>
      <c r="B27" s="35" t="s">
        <v>115</v>
      </c>
      <c r="C27" s="30">
        <v>100.8</v>
      </c>
      <c r="D27" s="88"/>
      <c r="E27" s="88"/>
      <c r="J27" s="111"/>
      <c r="L27" s="71"/>
      <c r="M27" s="71"/>
      <c r="N27" s="71"/>
    </row>
    <row r="28" spans="1:26" ht="16">
      <c r="A28" s="8" t="s">
        <v>72</v>
      </c>
      <c r="B28" s="29" t="s">
        <v>112</v>
      </c>
      <c r="C28" s="30">
        <v>100.9</v>
      </c>
      <c r="D28" s="88"/>
      <c r="E28" s="88"/>
      <c r="K28" s="71"/>
      <c r="L28" s="71"/>
      <c r="M28" s="71"/>
      <c r="N28" s="71"/>
      <c r="O28" s="71"/>
      <c r="P28" s="71"/>
    </row>
    <row r="29" spans="1:26" ht="16">
      <c r="A29" s="8" t="s">
        <v>73</v>
      </c>
      <c r="B29" s="121" t="s">
        <v>120</v>
      </c>
      <c r="C29" s="30">
        <v>101</v>
      </c>
      <c r="D29" s="88"/>
      <c r="E29" s="88"/>
      <c r="K29" s="71"/>
      <c r="L29" s="71"/>
      <c r="M29" s="71"/>
      <c r="N29" s="71"/>
      <c r="O29" s="71"/>
      <c r="P29" s="71"/>
      <c r="V29" s="71"/>
      <c r="W29" s="71"/>
      <c r="X29" s="71"/>
      <c r="Y29" s="71"/>
      <c r="Z29" s="71"/>
    </row>
    <row r="30" spans="1:26" ht="16">
      <c r="A30" s="8" t="s">
        <v>74</v>
      </c>
      <c r="B30" s="29" t="s">
        <v>114</v>
      </c>
      <c r="C30" s="30">
        <v>101.1</v>
      </c>
      <c r="D30" s="88"/>
      <c r="E30" s="88"/>
      <c r="K30" s="71"/>
      <c r="L30" s="71"/>
      <c r="M30" s="71"/>
      <c r="N30" s="71"/>
      <c r="O30" s="71"/>
      <c r="P30" s="71"/>
      <c r="V30" s="71"/>
      <c r="W30" s="71"/>
      <c r="X30" s="71"/>
      <c r="Y30" s="71"/>
      <c r="Z30" s="71"/>
    </row>
    <row r="31" spans="1:26" ht="16">
      <c r="A31" s="8" t="s">
        <v>75</v>
      </c>
      <c r="B31" s="29" t="s">
        <v>118</v>
      </c>
      <c r="C31" s="30">
        <v>102</v>
      </c>
      <c r="D31" s="88"/>
      <c r="E31" s="88"/>
      <c r="K31" s="71"/>
      <c r="L31" s="71"/>
      <c r="M31" s="71"/>
      <c r="N31" s="71"/>
      <c r="O31" s="71"/>
      <c r="P31" s="71"/>
      <c r="V31" s="71"/>
      <c r="W31" s="71"/>
      <c r="X31" s="71"/>
      <c r="Y31" s="71"/>
      <c r="Z31" s="71"/>
    </row>
    <row r="32" spans="1:26" ht="16">
      <c r="A32" s="24"/>
      <c r="B32" s="37" t="s">
        <v>78</v>
      </c>
      <c r="C32" s="38">
        <f>AVERAGE(C26:C31)</f>
        <v>101.03333333333335</v>
      </c>
      <c r="D32" s="88"/>
      <c r="E32" s="88"/>
      <c r="K32" s="71"/>
      <c r="L32" s="71"/>
      <c r="M32" s="71"/>
      <c r="N32" s="71"/>
      <c r="O32" s="71"/>
      <c r="P32" s="71"/>
      <c r="V32" s="71"/>
      <c r="W32" s="71"/>
      <c r="X32" s="71"/>
      <c r="Y32" s="71"/>
      <c r="Z32" s="71"/>
    </row>
    <row r="33" spans="1:28">
      <c r="F33" s="88"/>
      <c r="G33" s="88"/>
      <c r="H33" s="88"/>
      <c r="X33" s="71"/>
      <c r="Y33" s="71"/>
      <c r="Z33" s="71"/>
      <c r="AA33" s="71"/>
      <c r="AB33" s="71"/>
    </row>
    <row r="34" spans="1:28" ht="16">
      <c r="A34" s="4" t="s">
        <v>128</v>
      </c>
      <c r="B34" s="256" t="s">
        <v>68</v>
      </c>
      <c r="C34" s="256"/>
      <c r="D34" s="99"/>
      <c r="E34" s="99"/>
      <c r="F34" s="42" t="s">
        <v>69</v>
      </c>
      <c r="G34" s="88"/>
      <c r="H34" s="88"/>
      <c r="X34" s="71"/>
      <c r="Y34" s="71"/>
      <c r="Z34" s="71"/>
      <c r="AA34" s="71"/>
      <c r="AB34" s="71"/>
    </row>
    <row r="35" spans="1:28" ht="16">
      <c r="A35" s="100" t="s">
        <v>127</v>
      </c>
      <c r="B35" s="44">
        <v>100</v>
      </c>
      <c r="C35" s="101">
        <v>82.317999999999998</v>
      </c>
      <c r="D35" s="102"/>
      <c r="E35" s="102"/>
      <c r="F35" s="47">
        <f>B35/C35</f>
        <v>1.2148011370538643</v>
      </c>
      <c r="V35" s="71"/>
      <c r="W35" s="71"/>
      <c r="X35" s="71"/>
      <c r="Y35" s="71"/>
      <c r="Z35" s="71"/>
    </row>
    <row r="36" spans="1:28">
      <c r="V36" s="71"/>
      <c r="W36" s="71"/>
      <c r="X36" s="71"/>
      <c r="Y36" s="71"/>
      <c r="Z36" s="71"/>
    </row>
    <row r="37" spans="1:28">
      <c r="V37" s="71"/>
      <c r="W37" s="71"/>
      <c r="X37" s="71"/>
      <c r="Y37" s="71"/>
      <c r="Z37" s="71"/>
    </row>
    <row r="38" spans="1:28">
      <c r="V38" s="71"/>
      <c r="W38" s="71"/>
      <c r="X38" s="71"/>
      <c r="Y38" s="71"/>
      <c r="Z38" s="71"/>
    </row>
    <row r="39" spans="1:28">
      <c r="V39" s="71"/>
      <c r="W39" s="71"/>
      <c r="X39" s="71"/>
      <c r="Y39" s="71"/>
      <c r="Z39" s="71"/>
    </row>
    <row r="40" spans="1:28">
      <c r="V40" s="71"/>
      <c r="W40" s="71"/>
      <c r="X40" s="71"/>
      <c r="Y40" s="71"/>
      <c r="Z40" s="71"/>
    </row>
    <row r="41" spans="1:28">
      <c r="V41" s="71"/>
      <c r="W41" s="71"/>
      <c r="X41" s="71"/>
      <c r="Y41" s="71"/>
      <c r="Z41" s="71"/>
    </row>
    <row r="42" spans="1:28">
      <c r="V42" s="71"/>
      <c r="W42" s="71"/>
      <c r="X42" s="71"/>
      <c r="Y42" s="71"/>
      <c r="Z42" s="71"/>
    </row>
    <row r="43" spans="1:28">
      <c r="V43" s="71"/>
      <c r="W43" s="71"/>
      <c r="X43" s="71"/>
      <c r="Y43" s="71"/>
      <c r="Z43" s="71"/>
    </row>
    <row r="44" spans="1:28">
      <c r="V44" s="71"/>
      <c r="W44" s="71"/>
      <c r="X44" s="71"/>
      <c r="Y44" s="71"/>
      <c r="Z44" s="71"/>
    </row>
    <row r="45" spans="1:28">
      <c r="V45" s="71"/>
      <c r="W45" s="71"/>
      <c r="X45" s="71"/>
      <c r="Y45" s="71"/>
      <c r="Z45" s="71"/>
    </row>
    <row r="46" spans="1:28">
      <c r="V46" s="71"/>
      <c r="W46" s="71"/>
      <c r="X46" s="71"/>
      <c r="Y46" s="71"/>
      <c r="Z46" s="71"/>
    </row>
    <row r="47" spans="1:28">
      <c r="V47" s="71"/>
      <c r="W47" s="71"/>
      <c r="X47" s="71"/>
      <c r="Y47" s="71"/>
      <c r="Z47" s="71"/>
    </row>
    <row r="48" spans="1:28">
      <c r="V48" s="71"/>
      <c r="W48" s="71"/>
      <c r="X48" s="71"/>
      <c r="Y48" s="71"/>
      <c r="Z48" s="71"/>
    </row>
    <row r="49" spans="22:26">
      <c r="V49" s="71"/>
      <c r="W49" s="71"/>
      <c r="X49" s="71"/>
      <c r="Y49" s="71"/>
      <c r="Z49" s="71"/>
    </row>
    <row r="50" spans="22:26">
      <c r="V50" s="71"/>
      <c r="W50" s="71"/>
      <c r="X50" s="71"/>
      <c r="Y50" s="71"/>
      <c r="Z50" s="71"/>
    </row>
    <row r="51" spans="22:26">
      <c r="V51" s="71"/>
      <c r="W51" s="71"/>
      <c r="X51" s="71"/>
      <c r="Y51" s="71"/>
      <c r="Z51" s="71"/>
    </row>
    <row r="52" spans="22:26">
      <c r="V52" s="71"/>
      <c r="W52" s="71"/>
      <c r="X52" s="71"/>
      <c r="Y52" s="71"/>
      <c r="Z52" s="71"/>
    </row>
    <row r="53" spans="22:26">
      <c r="V53" s="71"/>
      <c r="W53" s="71"/>
      <c r="X53" s="71"/>
      <c r="Y53" s="71"/>
      <c r="Z53" s="71"/>
    </row>
    <row r="54" spans="22:26">
      <c r="V54" s="71"/>
      <c r="W54" s="71"/>
      <c r="X54" s="71"/>
      <c r="Y54" s="71"/>
      <c r="Z54" s="71"/>
    </row>
    <row r="55" spans="22:26">
      <c r="V55" s="71"/>
      <c r="W55" s="71"/>
      <c r="X55" s="71"/>
      <c r="Y55" s="71"/>
      <c r="Z55" s="71"/>
    </row>
    <row r="56" spans="22:26">
      <c r="V56" s="71"/>
      <c r="W56" s="71"/>
      <c r="X56" s="71"/>
      <c r="Y56" s="71"/>
      <c r="Z56" s="71"/>
    </row>
    <row r="57" spans="22:26">
      <c r="V57" s="71"/>
      <c r="W57" s="71"/>
      <c r="X57" s="71"/>
      <c r="Y57" s="71"/>
      <c r="Z57" s="71"/>
    </row>
    <row r="58" spans="22:26">
      <c r="V58" s="71"/>
      <c r="W58" s="71"/>
      <c r="X58" s="71"/>
      <c r="Y58" s="71"/>
      <c r="Z58" s="71"/>
    </row>
    <row r="59" spans="22:26">
      <c r="V59" s="71"/>
      <c r="W59" s="71"/>
      <c r="X59" s="71"/>
      <c r="Y59" s="71"/>
      <c r="Z59" s="71"/>
    </row>
    <row r="60" spans="22:26">
      <c r="V60" s="71"/>
      <c r="W60" s="71"/>
      <c r="X60" s="71"/>
      <c r="Y60" s="71"/>
      <c r="Z60" s="71"/>
    </row>
    <row r="61" spans="22:26">
      <c r="V61" s="71"/>
      <c r="W61" s="71"/>
      <c r="X61" s="71"/>
      <c r="Y61" s="71"/>
      <c r="Z61" s="71"/>
    </row>
    <row r="62" spans="22:26">
      <c r="V62" s="71"/>
      <c r="W62" s="71"/>
      <c r="X62" s="71"/>
      <c r="Y62" s="71"/>
      <c r="Z62" s="71"/>
    </row>
    <row r="63" spans="22:26">
      <c r="V63" s="71"/>
      <c r="W63" s="71"/>
      <c r="X63" s="71"/>
      <c r="Y63" s="71"/>
      <c r="Z63" s="71"/>
    </row>
    <row r="64" spans="22:26">
      <c r="V64" s="71"/>
      <c r="W64" s="71"/>
      <c r="X64" s="71"/>
      <c r="Y64" s="71"/>
      <c r="Z64" s="71"/>
    </row>
    <row r="65" spans="22:26">
      <c r="V65" s="71"/>
      <c r="W65" s="71"/>
      <c r="X65" s="71"/>
      <c r="Y65" s="71"/>
      <c r="Z65" s="71"/>
    </row>
    <row r="66" spans="22:26">
      <c r="V66" s="71"/>
      <c r="W66" s="71"/>
      <c r="X66" s="71"/>
      <c r="Y66" s="71"/>
      <c r="Z66" s="71"/>
    </row>
    <row r="67" spans="22:26">
      <c r="V67" s="71"/>
      <c r="W67" s="71"/>
      <c r="X67" s="71"/>
      <c r="Y67" s="71"/>
      <c r="Z67" s="71"/>
    </row>
    <row r="68" spans="22:26">
      <c r="V68" s="71"/>
      <c r="W68" s="71"/>
      <c r="X68" s="71"/>
      <c r="Y68" s="71"/>
      <c r="Z68" s="71"/>
    </row>
    <row r="69" spans="22:26">
      <c r="V69" s="71"/>
      <c r="W69" s="71"/>
      <c r="X69" s="71"/>
      <c r="Y69" s="71"/>
      <c r="Z69" s="71"/>
    </row>
    <row r="70" spans="22:26">
      <c r="V70" s="71"/>
      <c r="W70" s="71"/>
      <c r="X70" s="71"/>
      <c r="Y70" s="71"/>
      <c r="Z70" s="71"/>
    </row>
    <row r="71" spans="22:26">
      <c r="V71" s="71"/>
      <c r="W71" s="71"/>
      <c r="X71" s="71"/>
      <c r="Y71" s="71"/>
      <c r="Z71" s="71"/>
    </row>
    <row r="72" spans="22:26">
      <c r="V72" s="71"/>
      <c r="W72" s="71"/>
      <c r="X72" s="71"/>
      <c r="Y72" s="71"/>
      <c r="Z72" s="71"/>
    </row>
    <row r="73" spans="22:26">
      <c r="V73" s="71"/>
      <c r="W73" s="71"/>
      <c r="X73" s="71"/>
      <c r="Y73" s="71"/>
      <c r="Z73" s="71"/>
    </row>
    <row r="74" spans="22:26">
      <c r="V74" s="71"/>
      <c r="W74" s="71"/>
      <c r="X74" s="71"/>
      <c r="Y74" s="71"/>
      <c r="Z74" s="71"/>
    </row>
    <row r="75" spans="22:26">
      <c r="V75" s="71"/>
      <c r="W75" s="71"/>
      <c r="X75" s="71"/>
      <c r="Y75" s="71"/>
      <c r="Z75" s="71"/>
    </row>
    <row r="76" spans="22:26">
      <c r="V76" s="71"/>
      <c r="W76" s="71"/>
      <c r="X76" s="71"/>
      <c r="Y76" s="71"/>
      <c r="Z76" s="71"/>
    </row>
    <row r="77" spans="22:26">
      <c r="V77" s="71"/>
      <c r="W77" s="71"/>
      <c r="X77" s="71"/>
      <c r="Y77" s="71"/>
      <c r="Z77" s="71"/>
    </row>
    <row r="78" spans="22:26">
      <c r="V78" s="71"/>
      <c r="W78" s="71"/>
      <c r="X78" s="71"/>
      <c r="Y78" s="71"/>
      <c r="Z78" s="71"/>
    </row>
    <row r="79" spans="22:26">
      <c r="V79" s="71"/>
      <c r="W79" s="71"/>
      <c r="X79" s="71"/>
      <c r="Y79" s="71"/>
      <c r="Z79" s="71"/>
    </row>
    <row r="80" spans="22:26">
      <c r="V80" s="71"/>
      <c r="W80" s="71"/>
      <c r="X80" s="71"/>
      <c r="Y80" s="71"/>
      <c r="Z80" s="71"/>
    </row>
    <row r="81" spans="22:26">
      <c r="V81" s="71"/>
      <c r="W81" s="71"/>
      <c r="X81" s="71"/>
      <c r="Y81" s="71"/>
      <c r="Z81" s="71"/>
    </row>
    <row r="82" spans="22:26">
      <c r="V82" s="71"/>
      <c r="W82" s="71"/>
      <c r="X82" s="71"/>
      <c r="Y82" s="71"/>
      <c r="Z82" s="71"/>
    </row>
    <row r="83" spans="22:26">
      <c r="V83" s="71"/>
      <c r="W83" s="71"/>
      <c r="X83" s="71"/>
      <c r="Y83" s="71"/>
      <c r="Z83" s="71"/>
    </row>
    <row r="84" spans="22:26">
      <c r="V84" s="71"/>
      <c r="W84" s="71"/>
      <c r="X84" s="71"/>
      <c r="Y84" s="71"/>
      <c r="Z84" s="71"/>
    </row>
    <row r="85" spans="22:26">
      <c r="V85" s="71"/>
      <c r="W85" s="71"/>
      <c r="X85" s="71"/>
      <c r="Y85" s="71"/>
      <c r="Z85" s="71"/>
    </row>
    <row r="86" spans="22:26">
      <c r="V86" s="71"/>
      <c r="W86" s="71"/>
      <c r="X86" s="71"/>
      <c r="Y86" s="71"/>
      <c r="Z86" s="71"/>
    </row>
    <row r="87" spans="22:26">
      <c r="V87" s="71"/>
      <c r="W87" s="71"/>
      <c r="X87" s="71"/>
      <c r="Y87" s="71"/>
      <c r="Z87" s="71"/>
    </row>
    <row r="88" spans="22:26">
      <c r="V88" s="71"/>
      <c r="W88" s="71"/>
      <c r="X88" s="71"/>
      <c r="Y88" s="71"/>
      <c r="Z88" s="71"/>
    </row>
    <row r="89" spans="22:26">
      <c r="V89" s="71"/>
      <c r="W89" s="71"/>
      <c r="X89" s="71"/>
      <c r="Y89" s="71"/>
      <c r="Z89" s="71"/>
    </row>
    <row r="90" spans="22:26">
      <c r="V90" s="71"/>
      <c r="W90" s="71"/>
      <c r="X90" s="71"/>
      <c r="Y90" s="71"/>
      <c r="Z90" s="71"/>
    </row>
    <row r="91" spans="22:26">
      <c r="V91" s="71"/>
      <c r="W91" s="71"/>
      <c r="X91" s="71"/>
      <c r="Y91" s="71"/>
      <c r="Z91" s="71"/>
    </row>
    <row r="92" spans="22:26">
      <c r="V92" s="71"/>
      <c r="W92" s="71"/>
      <c r="X92" s="71"/>
      <c r="Y92" s="71"/>
      <c r="Z92" s="71"/>
    </row>
    <row r="93" spans="22:26">
      <c r="V93" s="71"/>
      <c r="W93" s="71"/>
      <c r="X93" s="71"/>
      <c r="Y93" s="71"/>
      <c r="Z93" s="71"/>
    </row>
    <row r="94" spans="22:26">
      <c r="V94" s="71"/>
      <c r="W94" s="71"/>
      <c r="X94" s="71"/>
      <c r="Y94" s="71"/>
      <c r="Z94" s="71"/>
    </row>
    <row r="95" spans="22:26">
      <c r="V95" s="71"/>
      <c r="W95" s="71"/>
      <c r="X95" s="71"/>
      <c r="Y95" s="71"/>
      <c r="Z95" s="71"/>
    </row>
    <row r="96" spans="22:26">
      <c r="V96" s="71"/>
      <c r="W96" s="71"/>
      <c r="X96" s="71"/>
      <c r="Y96" s="71"/>
      <c r="Z96" s="71"/>
    </row>
    <row r="97" spans="22:26">
      <c r="V97" s="71"/>
      <c r="W97" s="71"/>
      <c r="X97" s="71"/>
      <c r="Y97" s="71"/>
      <c r="Z97" s="71"/>
    </row>
    <row r="98" spans="22:26">
      <c r="V98" s="71"/>
      <c r="W98" s="71"/>
      <c r="X98" s="71"/>
      <c r="Y98" s="71"/>
      <c r="Z98" s="71"/>
    </row>
    <row r="99" spans="22:26">
      <c r="V99" s="71"/>
      <c r="W99" s="71"/>
      <c r="X99" s="71"/>
      <c r="Y99" s="71"/>
      <c r="Z99" s="71"/>
    </row>
    <row r="100" spans="22:26">
      <c r="V100" s="71"/>
      <c r="W100" s="71"/>
      <c r="X100" s="71"/>
      <c r="Y100" s="71"/>
      <c r="Z100" s="71"/>
    </row>
    <row r="101" spans="22:26">
      <c r="V101" s="71"/>
      <c r="W101" s="71"/>
      <c r="X101" s="71"/>
      <c r="Y101" s="71"/>
      <c r="Z101" s="71"/>
    </row>
    <row r="102" spans="22:26">
      <c r="V102" s="71"/>
      <c r="W102" s="71"/>
      <c r="X102" s="71"/>
      <c r="Y102" s="71"/>
      <c r="Z102" s="71"/>
    </row>
    <row r="103" spans="22:26">
      <c r="V103" s="71"/>
      <c r="W103" s="71"/>
      <c r="X103" s="71"/>
      <c r="Y103" s="71"/>
      <c r="Z103" s="71"/>
    </row>
    <row r="104" spans="22:26">
      <c r="V104" s="71"/>
      <c r="W104" s="71"/>
      <c r="X104" s="71"/>
      <c r="Y104" s="71"/>
      <c r="Z104" s="71"/>
    </row>
    <row r="105" spans="22:26">
      <c r="V105" s="71"/>
      <c r="W105" s="71"/>
      <c r="X105" s="71"/>
      <c r="Y105" s="71"/>
      <c r="Z105" s="71"/>
    </row>
    <row r="106" spans="22:26">
      <c r="V106" s="71"/>
      <c r="W106" s="71"/>
      <c r="X106" s="71"/>
      <c r="Y106" s="71"/>
      <c r="Z106" s="71"/>
    </row>
    <row r="107" spans="22:26">
      <c r="V107" s="71"/>
      <c r="W107" s="71"/>
      <c r="X107" s="71"/>
      <c r="Y107" s="71"/>
      <c r="Z107" s="71"/>
    </row>
    <row r="108" spans="22:26">
      <c r="V108" s="71"/>
      <c r="W108" s="71"/>
      <c r="X108" s="71"/>
      <c r="Y108" s="71"/>
      <c r="Z108" s="71"/>
    </row>
    <row r="109" spans="22:26">
      <c r="V109" s="71"/>
      <c r="W109" s="71"/>
      <c r="X109" s="71"/>
      <c r="Y109" s="71"/>
      <c r="Z109" s="71"/>
    </row>
    <row r="110" spans="22:26">
      <c r="V110" s="71"/>
      <c r="W110" s="71"/>
      <c r="X110" s="71"/>
      <c r="Y110" s="71"/>
      <c r="Z110" s="71"/>
    </row>
    <row r="111" spans="22:26">
      <c r="V111" s="71"/>
      <c r="W111" s="71"/>
      <c r="X111" s="71"/>
      <c r="Y111" s="71"/>
      <c r="Z111" s="71"/>
    </row>
    <row r="112" spans="22:26">
      <c r="V112" s="71"/>
      <c r="W112" s="71"/>
      <c r="X112" s="71"/>
      <c r="Y112" s="71"/>
      <c r="Z112" s="71"/>
    </row>
    <row r="113" spans="22:26">
      <c r="V113" s="71"/>
      <c r="W113" s="71"/>
      <c r="X113" s="71"/>
      <c r="Y113" s="71"/>
      <c r="Z113" s="71"/>
    </row>
    <row r="114" spans="22:26">
      <c r="V114" s="71"/>
      <c r="W114" s="71"/>
      <c r="X114" s="71"/>
      <c r="Y114" s="71"/>
      <c r="Z114" s="71"/>
    </row>
    <row r="115" spans="22:26">
      <c r="V115" s="71"/>
      <c r="W115" s="71"/>
      <c r="X115" s="71"/>
      <c r="Y115" s="71"/>
      <c r="Z115" s="71"/>
    </row>
    <row r="116" spans="22:26">
      <c r="V116" s="71"/>
      <c r="W116" s="71"/>
      <c r="X116" s="71"/>
      <c r="Y116" s="71"/>
      <c r="Z116" s="71"/>
    </row>
    <row r="117" spans="22:26">
      <c r="V117" s="71"/>
      <c r="W117" s="71"/>
      <c r="X117" s="71"/>
      <c r="Y117" s="71"/>
      <c r="Z117" s="71"/>
    </row>
    <row r="118" spans="22:26">
      <c r="V118" s="71"/>
      <c r="W118" s="71"/>
      <c r="X118" s="71"/>
      <c r="Y118" s="71"/>
      <c r="Z118" s="71"/>
    </row>
    <row r="119" spans="22:26">
      <c r="V119" s="71"/>
      <c r="W119" s="71"/>
      <c r="X119" s="71"/>
      <c r="Y119" s="71"/>
      <c r="Z119" s="71"/>
    </row>
    <row r="120" spans="22:26">
      <c r="V120" s="71"/>
      <c r="W120" s="71"/>
      <c r="X120" s="71"/>
      <c r="Y120" s="71"/>
      <c r="Z120" s="71"/>
    </row>
    <row r="121" spans="22:26">
      <c r="V121" s="71"/>
      <c r="W121" s="71"/>
      <c r="X121" s="71"/>
      <c r="Y121" s="71"/>
      <c r="Z121" s="71"/>
    </row>
    <row r="122" spans="22:26">
      <c r="V122" s="71"/>
      <c r="W122" s="71"/>
      <c r="X122" s="71"/>
      <c r="Y122" s="71"/>
      <c r="Z122" s="71"/>
    </row>
    <row r="123" spans="22:26">
      <c r="V123" s="71"/>
      <c r="W123" s="71"/>
      <c r="X123" s="71"/>
      <c r="Y123" s="71"/>
      <c r="Z123" s="71"/>
    </row>
    <row r="124" spans="22:26">
      <c r="V124" s="71"/>
      <c r="W124" s="71"/>
      <c r="X124" s="71"/>
      <c r="Y124" s="71"/>
      <c r="Z124" s="71"/>
    </row>
    <row r="125" spans="22:26">
      <c r="V125" s="71"/>
      <c r="W125" s="71"/>
      <c r="X125" s="71"/>
      <c r="Y125" s="71"/>
      <c r="Z125" s="71"/>
    </row>
    <row r="126" spans="22:26">
      <c r="V126" s="71"/>
      <c r="W126" s="71"/>
      <c r="X126" s="71"/>
      <c r="Y126" s="71"/>
      <c r="Z126" s="71"/>
    </row>
    <row r="127" spans="22:26">
      <c r="V127" s="71"/>
      <c r="W127" s="71"/>
      <c r="X127" s="71"/>
      <c r="Y127" s="71"/>
      <c r="Z127" s="71"/>
    </row>
    <row r="128" spans="22:26">
      <c r="V128" s="71"/>
      <c r="W128" s="71"/>
      <c r="X128" s="71"/>
      <c r="Y128" s="71"/>
      <c r="Z128" s="71"/>
    </row>
    <row r="129" spans="22:26">
      <c r="V129" s="71"/>
      <c r="W129" s="71"/>
      <c r="X129" s="71"/>
      <c r="Y129" s="71"/>
      <c r="Z129" s="71"/>
    </row>
    <row r="130" spans="22:26">
      <c r="V130" s="71"/>
      <c r="W130" s="71"/>
      <c r="X130" s="71"/>
      <c r="Y130" s="71"/>
      <c r="Z130" s="71"/>
    </row>
    <row r="131" spans="22:26">
      <c r="V131" s="71"/>
      <c r="W131" s="71"/>
      <c r="X131" s="71"/>
      <c r="Y131" s="71"/>
      <c r="Z131" s="71"/>
    </row>
    <row r="132" spans="22:26">
      <c r="V132" s="71"/>
      <c r="W132" s="71"/>
      <c r="X132" s="71"/>
      <c r="Y132" s="71"/>
      <c r="Z132" s="71"/>
    </row>
    <row r="133" spans="22:26">
      <c r="V133" s="71"/>
      <c r="W133" s="71"/>
      <c r="X133" s="71"/>
      <c r="Y133" s="71"/>
      <c r="Z133" s="71"/>
    </row>
    <row r="134" spans="22:26">
      <c r="V134" s="71"/>
      <c r="W134" s="71"/>
      <c r="X134" s="71"/>
      <c r="Y134" s="71"/>
      <c r="Z134" s="71"/>
    </row>
    <row r="135" spans="22:26">
      <c r="V135" s="71"/>
      <c r="W135" s="71"/>
      <c r="X135" s="71"/>
      <c r="Y135" s="71"/>
      <c r="Z135" s="71"/>
    </row>
    <row r="136" spans="22:26">
      <c r="V136" s="71"/>
      <c r="W136" s="71"/>
      <c r="X136" s="71"/>
      <c r="Y136" s="71"/>
      <c r="Z136" s="71"/>
    </row>
    <row r="137" spans="22:26">
      <c r="V137" s="71"/>
      <c r="W137" s="71"/>
      <c r="X137" s="71"/>
      <c r="Y137" s="71"/>
      <c r="Z137" s="71"/>
    </row>
    <row r="138" spans="22:26">
      <c r="V138" s="71"/>
      <c r="W138" s="71"/>
      <c r="X138" s="71"/>
      <c r="Y138" s="71"/>
      <c r="Z138" s="71"/>
    </row>
    <row r="139" spans="22:26">
      <c r="V139" s="71"/>
      <c r="W139" s="71"/>
      <c r="X139" s="71"/>
      <c r="Y139" s="71"/>
      <c r="Z139" s="71"/>
    </row>
    <row r="140" spans="22:26">
      <c r="V140" s="71"/>
      <c r="W140" s="71"/>
      <c r="X140" s="71"/>
      <c r="Y140" s="71"/>
      <c r="Z140" s="71"/>
    </row>
    <row r="141" spans="22:26">
      <c r="V141" s="71"/>
      <c r="W141" s="71"/>
      <c r="X141" s="71"/>
      <c r="Y141" s="71"/>
      <c r="Z141" s="71"/>
    </row>
    <row r="142" spans="22:26">
      <c r="V142" s="71"/>
      <c r="W142" s="71"/>
      <c r="X142" s="71"/>
      <c r="Y142" s="71"/>
      <c r="Z142" s="71"/>
    </row>
    <row r="143" spans="22:26">
      <c r="V143" s="71"/>
      <c r="W143" s="71"/>
      <c r="X143" s="71"/>
      <c r="Y143" s="71"/>
      <c r="Z143" s="71"/>
    </row>
    <row r="144" spans="22:26">
      <c r="V144" s="71"/>
      <c r="W144" s="71"/>
      <c r="X144" s="71"/>
      <c r="Y144" s="71"/>
      <c r="Z144" s="71"/>
    </row>
    <row r="145" spans="22:26">
      <c r="V145" s="71"/>
      <c r="W145" s="71"/>
      <c r="X145" s="71"/>
      <c r="Y145" s="71"/>
      <c r="Z145" s="71"/>
    </row>
    <row r="146" spans="22:26">
      <c r="V146" s="71"/>
      <c r="W146" s="71"/>
      <c r="X146" s="71"/>
      <c r="Y146" s="71"/>
      <c r="Z146" s="71"/>
    </row>
    <row r="147" spans="22:26">
      <c r="V147" s="71"/>
      <c r="W147" s="71"/>
      <c r="X147" s="71"/>
      <c r="Y147" s="71"/>
      <c r="Z147" s="71"/>
    </row>
    <row r="148" spans="22:26">
      <c r="V148" s="71"/>
      <c r="W148" s="71"/>
      <c r="X148" s="71"/>
      <c r="Y148" s="71"/>
      <c r="Z148" s="71"/>
    </row>
    <row r="149" spans="22:26">
      <c r="V149" s="71"/>
      <c r="W149" s="71"/>
      <c r="X149" s="71"/>
      <c r="Y149" s="71"/>
      <c r="Z149" s="71"/>
    </row>
    <row r="150" spans="22:26">
      <c r="V150" s="71"/>
      <c r="W150" s="71"/>
      <c r="X150" s="71"/>
      <c r="Y150" s="71"/>
      <c r="Z150" s="71"/>
    </row>
    <row r="151" spans="22:26">
      <c r="V151" s="71"/>
      <c r="W151" s="71"/>
      <c r="X151" s="71"/>
      <c r="Y151" s="71"/>
      <c r="Z151" s="71"/>
    </row>
    <row r="152" spans="22:26">
      <c r="V152" s="71"/>
      <c r="W152" s="71"/>
      <c r="X152" s="71"/>
      <c r="Y152" s="71"/>
      <c r="Z152" s="71"/>
    </row>
    <row r="153" spans="22:26">
      <c r="V153" s="71"/>
      <c r="W153" s="71"/>
      <c r="X153" s="71"/>
      <c r="Y153" s="71"/>
      <c r="Z153" s="71"/>
    </row>
    <row r="154" spans="22:26">
      <c r="V154" s="71"/>
      <c r="W154" s="71"/>
      <c r="X154" s="71"/>
      <c r="Y154" s="71"/>
      <c r="Z154" s="71"/>
    </row>
    <row r="155" spans="22:26">
      <c r="V155" s="71"/>
      <c r="W155" s="71"/>
      <c r="X155" s="71"/>
      <c r="Y155" s="71"/>
      <c r="Z155" s="71"/>
    </row>
    <row r="156" spans="22:26">
      <c r="V156" s="71"/>
      <c r="W156" s="71"/>
      <c r="X156" s="71"/>
      <c r="Y156" s="71"/>
      <c r="Z156" s="71"/>
    </row>
    <row r="157" spans="22:26">
      <c r="V157" s="71"/>
      <c r="W157" s="71"/>
      <c r="X157" s="71"/>
      <c r="Y157" s="71"/>
      <c r="Z157" s="71"/>
    </row>
    <row r="158" spans="22:26">
      <c r="V158" s="71"/>
      <c r="W158" s="71"/>
      <c r="X158" s="71"/>
      <c r="Y158" s="71"/>
      <c r="Z158" s="71"/>
    </row>
    <row r="159" spans="22:26">
      <c r="V159" s="71"/>
      <c r="W159" s="71"/>
      <c r="X159" s="71"/>
      <c r="Y159" s="71"/>
      <c r="Z159" s="71"/>
    </row>
    <row r="160" spans="22:26">
      <c r="V160" s="71"/>
      <c r="W160" s="71"/>
      <c r="X160" s="71"/>
      <c r="Y160" s="71"/>
      <c r="Z160" s="71"/>
    </row>
    <row r="161" spans="22:26">
      <c r="V161" s="71"/>
      <c r="W161" s="71"/>
      <c r="X161" s="71"/>
      <c r="Y161" s="71"/>
      <c r="Z161" s="71"/>
    </row>
    <row r="162" spans="22:26">
      <c r="V162" s="71"/>
      <c r="W162" s="71"/>
      <c r="X162" s="71"/>
      <c r="Y162" s="71"/>
      <c r="Z162" s="71"/>
    </row>
    <row r="163" spans="22:26">
      <c r="V163" s="71"/>
      <c r="W163" s="71"/>
      <c r="X163" s="71"/>
      <c r="Y163" s="71"/>
      <c r="Z163" s="71"/>
    </row>
    <row r="164" spans="22:26">
      <c r="V164" s="71"/>
      <c r="W164" s="71"/>
      <c r="X164" s="71"/>
      <c r="Y164" s="71"/>
      <c r="Z164" s="71"/>
    </row>
    <row r="165" spans="22:26">
      <c r="V165" s="71"/>
      <c r="W165" s="71"/>
      <c r="X165" s="71"/>
      <c r="Y165" s="71"/>
      <c r="Z165" s="71"/>
    </row>
    <row r="166" spans="22:26">
      <c r="V166" s="71"/>
      <c r="W166" s="71"/>
      <c r="X166" s="71"/>
      <c r="Y166" s="71"/>
      <c r="Z166" s="71"/>
    </row>
    <row r="167" spans="22:26">
      <c r="V167" s="71"/>
      <c r="W167" s="71"/>
      <c r="X167" s="71"/>
      <c r="Y167" s="71"/>
      <c r="Z167" s="71"/>
    </row>
    <row r="168" spans="22:26">
      <c r="V168" s="71"/>
      <c r="W168" s="71"/>
      <c r="X168" s="71"/>
      <c r="Y168" s="71"/>
      <c r="Z168" s="71"/>
    </row>
    <row r="169" spans="22:26">
      <c r="V169" s="71"/>
      <c r="W169" s="71"/>
      <c r="X169" s="71"/>
      <c r="Y169" s="71"/>
      <c r="Z169" s="71"/>
    </row>
    <row r="170" spans="22:26">
      <c r="V170" s="71"/>
      <c r="W170" s="71"/>
      <c r="X170" s="71"/>
      <c r="Y170" s="71"/>
      <c r="Z170" s="71"/>
    </row>
    <row r="171" spans="22:26">
      <c r="V171" s="71"/>
      <c r="W171" s="71"/>
      <c r="X171" s="71"/>
      <c r="Y171" s="71"/>
      <c r="Z171" s="71"/>
    </row>
    <row r="172" spans="22:26">
      <c r="V172" s="71"/>
      <c r="W172" s="71"/>
      <c r="X172" s="71"/>
      <c r="Y172" s="71"/>
      <c r="Z172" s="71"/>
    </row>
    <row r="173" spans="22:26">
      <c r="V173" s="71"/>
      <c r="W173" s="71"/>
      <c r="X173" s="71"/>
      <c r="Y173" s="71"/>
      <c r="Z173" s="71"/>
    </row>
    <row r="174" spans="22:26">
      <c r="V174" s="71"/>
      <c r="W174" s="71"/>
      <c r="X174" s="71"/>
      <c r="Y174" s="71"/>
      <c r="Z174" s="71"/>
    </row>
    <row r="175" spans="22:26">
      <c r="V175" s="71"/>
      <c r="W175" s="71"/>
      <c r="X175" s="71"/>
      <c r="Y175" s="71"/>
      <c r="Z175" s="71"/>
    </row>
    <row r="176" spans="22:26">
      <c r="V176" s="71"/>
      <c r="W176" s="71"/>
      <c r="X176" s="71"/>
      <c r="Y176" s="71"/>
      <c r="Z176" s="71"/>
    </row>
    <row r="177" spans="22:26">
      <c r="V177" s="71"/>
      <c r="W177" s="71"/>
      <c r="X177" s="71"/>
      <c r="Y177" s="71"/>
      <c r="Z177" s="71"/>
    </row>
    <row r="178" spans="22:26">
      <c r="V178" s="71"/>
      <c r="W178" s="71"/>
      <c r="X178" s="71"/>
      <c r="Y178" s="71"/>
      <c r="Z178" s="71"/>
    </row>
    <row r="179" spans="22:26">
      <c r="V179" s="71"/>
      <c r="W179" s="71"/>
      <c r="X179" s="71"/>
      <c r="Y179" s="71"/>
      <c r="Z179" s="71"/>
    </row>
    <row r="180" spans="22:26">
      <c r="V180" s="71"/>
      <c r="W180" s="71"/>
      <c r="X180" s="71"/>
      <c r="Y180" s="71"/>
      <c r="Z180" s="71"/>
    </row>
    <row r="181" spans="22:26">
      <c r="V181" s="71"/>
      <c r="W181" s="71"/>
      <c r="X181" s="71"/>
      <c r="Y181" s="71"/>
      <c r="Z181" s="71"/>
    </row>
    <row r="182" spans="22:26">
      <c r="V182" s="71"/>
      <c r="W182" s="71"/>
      <c r="X182" s="71"/>
      <c r="Y182" s="71"/>
      <c r="Z182" s="71"/>
    </row>
    <row r="183" spans="22:26">
      <c r="V183" s="71"/>
      <c r="W183" s="71"/>
      <c r="X183" s="71"/>
      <c r="Y183" s="71"/>
      <c r="Z183" s="71"/>
    </row>
    <row r="184" spans="22:26">
      <c r="V184" s="71"/>
      <c r="W184" s="71"/>
      <c r="X184" s="71"/>
      <c r="Y184" s="71"/>
      <c r="Z184" s="71"/>
    </row>
    <row r="185" spans="22:26">
      <c r="V185" s="71"/>
      <c r="W185" s="71"/>
      <c r="X185" s="71"/>
      <c r="Y185" s="71"/>
      <c r="Z185" s="71"/>
    </row>
    <row r="186" spans="22:26">
      <c r="V186" s="71"/>
      <c r="W186" s="71"/>
      <c r="X186" s="71"/>
      <c r="Y186" s="71"/>
      <c r="Z186" s="71"/>
    </row>
    <row r="187" spans="22:26">
      <c r="V187" s="71"/>
      <c r="W187" s="71"/>
      <c r="X187" s="71"/>
      <c r="Y187" s="71"/>
      <c r="Z187" s="71"/>
    </row>
    <row r="188" spans="22:26">
      <c r="V188" s="71"/>
      <c r="W188" s="71"/>
      <c r="X188" s="71"/>
      <c r="Y188" s="71"/>
      <c r="Z188" s="71"/>
    </row>
    <row r="189" spans="22:26">
      <c r="V189" s="71"/>
      <c r="W189" s="71"/>
      <c r="X189" s="71"/>
      <c r="Y189" s="71"/>
      <c r="Z189" s="71"/>
    </row>
    <row r="190" spans="22:26">
      <c r="V190" s="71"/>
      <c r="W190" s="71"/>
      <c r="X190" s="71"/>
      <c r="Y190" s="71"/>
      <c r="Z190" s="71"/>
    </row>
    <row r="191" spans="22:26">
      <c r="V191" s="71"/>
      <c r="W191" s="71"/>
      <c r="X191" s="71"/>
      <c r="Y191" s="71"/>
      <c r="Z191" s="71"/>
    </row>
    <row r="192" spans="22:26">
      <c r="V192" s="71"/>
      <c r="W192" s="71"/>
      <c r="X192" s="71"/>
      <c r="Y192" s="71"/>
      <c r="Z192" s="71"/>
    </row>
    <row r="193" spans="22:26">
      <c r="V193" s="71"/>
      <c r="W193" s="71"/>
      <c r="X193" s="71"/>
      <c r="Y193" s="71"/>
      <c r="Z193" s="71"/>
    </row>
    <row r="194" spans="22:26">
      <c r="V194" s="71"/>
      <c r="W194" s="71"/>
      <c r="X194" s="71"/>
      <c r="Y194" s="71"/>
      <c r="Z194" s="71"/>
    </row>
    <row r="195" spans="22:26">
      <c r="V195" s="71"/>
      <c r="W195" s="71"/>
      <c r="X195" s="71"/>
      <c r="Y195" s="71"/>
      <c r="Z195" s="71"/>
    </row>
    <row r="196" spans="22:26">
      <c r="V196" s="71"/>
      <c r="W196" s="71"/>
      <c r="X196" s="71"/>
      <c r="Y196" s="71"/>
      <c r="Z196" s="71"/>
    </row>
    <row r="197" spans="22:26">
      <c r="V197" s="71"/>
      <c r="W197" s="71"/>
      <c r="X197" s="71"/>
      <c r="Y197" s="71"/>
      <c r="Z197" s="71"/>
    </row>
    <row r="198" spans="22:26">
      <c r="V198" s="71"/>
      <c r="W198" s="71"/>
      <c r="X198" s="71"/>
      <c r="Y198" s="71"/>
      <c r="Z198" s="71"/>
    </row>
    <row r="199" spans="22:26">
      <c r="V199" s="71"/>
      <c r="W199" s="71"/>
      <c r="X199" s="71"/>
      <c r="Y199" s="71"/>
      <c r="Z199" s="71"/>
    </row>
    <row r="200" spans="22:26">
      <c r="V200" s="71"/>
      <c r="W200" s="71"/>
      <c r="X200" s="71"/>
      <c r="Y200" s="71"/>
      <c r="Z200" s="71"/>
    </row>
    <row r="201" spans="22:26">
      <c r="V201" s="71"/>
      <c r="W201" s="71"/>
      <c r="X201" s="71"/>
      <c r="Y201" s="71"/>
      <c r="Z201" s="71"/>
    </row>
    <row r="202" spans="22:26">
      <c r="V202" s="71"/>
      <c r="W202" s="71"/>
      <c r="X202" s="71"/>
      <c r="Y202" s="71"/>
      <c r="Z202" s="71"/>
    </row>
    <row r="203" spans="22:26">
      <c r="V203" s="71"/>
      <c r="W203" s="71"/>
      <c r="X203" s="71"/>
      <c r="Y203" s="71"/>
      <c r="Z203" s="71"/>
    </row>
    <row r="204" spans="22:26">
      <c r="V204" s="71"/>
      <c r="W204" s="71"/>
      <c r="X204" s="71"/>
      <c r="Y204" s="71"/>
      <c r="Z204" s="71"/>
    </row>
    <row r="205" spans="22:26">
      <c r="V205" s="71"/>
      <c r="W205" s="71"/>
      <c r="X205" s="71"/>
      <c r="Y205" s="71"/>
      <c r="Z205" s="71"/>
    </row>
    <row r="206" spans="22:26">
      <c r="V206" s="71"/>
      <c r="W206" s="71"/>
      <c r="X206" s="71"/>
      <c r="Y206" s="71"/>
      <c r="Z206" s="71"/>
    </row>
    <row r="207" spans="22:26">
      <c r="V207" s="71"/>
      <c r="W207" s="71"/>
      <c r="X207" s="71"/>
      <c r="Y207" s="71"/>
      <c r="Z207" s="71"/>
    </row>
    <row r="208" spans="22:26">
      <c r="V208" s="71"/>
      <c r="W208" s="71"/>
      <c r="X208" s="71"/>
      <c r="Y208" s="71"/>
      <c r="Z208" s="71"/>
    </row>
    <row r="209" spans="22:26">
      <c r="V209" s="71"/>
      <c r="W209" s="71"/>
      <c r="X209" s="71"/>
      <c r="Y209" s="71"/>
      <c r="Z209" s="71"/>
    </row>
    <row r="210" spans="22:26">
      <c r="V210" s="71"/>
      <c r="W210" s="71"/>
      <c r="X210" s="71"/>
      <c r="Y210" s="71"/>
      <c r="Z210" s="71"/>
    </row>
    <row r="211" spans="22:26">
      <c r="V211" s="71"/>
      <c r="W211" s="71"/>
      <c r="X211" s="71"/>
      <c r="Y211" s="71"/>
      <c r="Z211" s="71"/>
    </row>
    <row r="212" spans="22:26">
      <c r="V212" s="71"/>
      <c r="W212" s="71"/>
      <c r="X212" s="71"/>
      <c r="Y212" s="71"/>
      <c r="Z212" s="71"/>
    </row>
    <row r="213" spans="22:26">
      <c r="V213" s="71"/>
      <c r="W213" s="71"/>
      <c r="X213" s="71"/>
      <c r="Y213" s="71"/>
      <c r="Z213" s="71"/>
    </row>
    <row r="214" spans="22:26">
      <c r="V214" s="71"/>
      <c r="W214" s="71"/>
      <c r="X214" s="71"/>
      <c r="Y214" s="71"/>
      <c r="Z214" s="71"/>
    </row>
    <row r="215" spans="22:26">
      <c r="V215" s="71"/>
      <c r="W215" s="71"/>
      <c r="X215" s="71"/>
      <c r="Y215" s="71"/>
      <c r="Z215" s="71"/>
    </row>
    <row r="216" spans="22:26">
      <c r="V216" s="71"/>
      <c r="W216" s="71"/>
      <c r="X216" s="71"/>
      <c r="Y216" s="71"/>
      <c r="Z216" s="71"/>
    </row>
    <row r="217" spans="22:26">
      <c r="V217" s="71"/>
      <c r="W217" s="71"/>
      <c r="X217" s="71"/>
      <c r="Y217" s="71"/>
      <c r="Z217" s="71"/>
    </row>
    <row r="218" spans="22:26">
      <c r="V218" s="71"/>
      <c r="W218" s="71"/>
      <c r="X218" s="71"/>
      <c r="Y218" s="71"/>
      <c r="Z218" s="71"/>
    </row>
    <row r="219" spans="22:26">
      <c r="V219" s="71"/>
      <c r="W219" s="71"/>
      <c r="X219" s="71"/>
      <c r="Y219" s="71"/>
      <c r="Z219" s="71"/>
    </row>
    <row r="220" spans="22:26">
      <c r="V220" s="71"/>
      <c r="W220" s="71"/>
      <c r="X220" s="71"/>
      <c r="Y220" s="71"/>
      <c r="Z220" s="71"/>
    </row>
    <row r="221" spans="22:26">
      <c r="V221" s="71"/>
      <c r="W221" s="71"/>
      <c r="X221" s="71"/>
      <c r="Y221" s="71"/>
      <c r="Z221" s="71"/>
    </row>
    <row r="222" spans="22:26">
      <c r="V222" s="71"/>
      <c r="W222" s="71"/>
      <c r="X222" s="71"/>
      <c r="Y222" s="71"/>
      <c r="Z222" s="71"/>
    </row>
    <row r="223" spans="22:26">
      <c r="V223" s="71"/>
      <c r="W223" s="71"/>
      <c r="X223" s="71"/>
      <c r="Y223" s="71"/>
      <c r="Z223" s="71"/>
    </row>
    <row r="224" spans="22:26">
      <c r="V224" s="71"/>
      <c r="W224" s="71"/>
      <c r="X224" s="71"/>
      <c r="Y224" s="71"/>
      <c r="Z224" s="71"/>
    </row>
    <row r="225" spans="22:26">
      <c r="V225" s="71"/>
      <c r="W225" s="71"/>
      <c r="X225" s="71"/>
      <c r="Y225" s="71"/>
      <c r="Z225" s="71"/>
    </row>
    <row r="226" spans="22:26">
      <c r="V226" s="71"/>
      <c r="W226" s="71"/>
      <c r="X226" s="71"/>
      <c r="Y226" s="71"/>
      <c r="Z226" s="71"/>
    </row>
    <row r="227" spans="22:26">
      <c r="V227" s="71"/>
      <c r="W227" s="71"/>
      <c r="X227" s="71"/>
      <c r="Y227" s="71"/>
      <c r="Z227" s="71"/>
    </row>
    <row r="228" spans="22:26">
      <c r="V228" s="71"/>
      <c r="W228" s="71"/>
      <c r="X228" s="71"/>
      <c r="Y228" s="71"/>
      <c r="Z228" s="71"/>
    </row>
    <row r="229" spans="22:26">
      <c r="V229" s="71"/>
      <c r="W229" s="71"/>
      <c r="X229" s="71"/>
      <c r="Y229" s="71"/>
      <c r="Z229" s="71"/>
    </row>
    <row r="230" spans="22:26">
      <c r="V230" s="71"/>
      <c r="W230" s="71"/>
      <c r="X230" s="71"/>
      <c r="Y230" s="71"/>
      <c r="Z230" s="71"/>
    </row>
    <row r="231" spans="22:26">
      <c r="V231" s="71"/>
      <c r="W231" s="71"/>
      <c r="X231" s="71"/>
      <c r="Y231" s="71"/>
      <c r="Z231" s="71"/>
    </row>
    <row r="232" spans="22:26">
      <c r="V232" s="71"/>
      <c r="W232" s="71"/>
      <c r="X232" s="71"/>
      <c r="Y232" s="71"/>
      <c r="Z232" s="71"/>
    </row>
    <row r="233" spans="22:26">
      <c r="V233" s="71"/>
      <c r="W233" s="71"/>
      <c r="X233" s="71"/>
      <c r="Y233" s="71"/>
      <c r="Z233" s="71"/>
    </row>
    <row r="234" spans="22:26">
      <c r="V234" s="71"/>
      <c r="W234" s="71"/>
      <c r="X234" s="71"/>
      <c r="Y234" s="71"/>
      <c r="Z234" s="71"/>
    </row>
    <row r="235" spans="22:26">
      <c r="V235" s="71"/>
      <c r="W235" s="71"/>
      <c r="X235" s="71"/>
      <c r="Y235" s="71"/>
      <c r="Z235" s="71"/>
    </row>
    <row r="236" spans="22:26">
      <c r="V236" s="71"/>
      <c r="W236" s="71"/>
      <c r="X236" s="71"/>
      <c r="Y236" s="71"/>
      <c r="Z236" s="71"/>
    </row>
    <row r="237" spans="22:26">
      <c r="V237" s="71"/>
      <c r="W237" s="71"/>
      <c r="X237" s="71"/>
      <c r="Y237" s="71"/>
      <c r="Z237" s="71"/>
    </row>
    <row r="238" spans="22:26">
      <c r="V238" s="71"/>
      <c r="W238" s="71"/>
      <c r="X238" s="71"/>
      <c r="Y238" s="71"/>
      <c r="Z238" s="71"/>
    </row>
    <row r="239" spans="22:26">
      <c r="V239" s="71"/>
      <c r="W239" s="71"/>
      <c r="X239" s="71"/>
      <c r="Y239" s="71"/>
      <c r="Z239" s="71"/>
    </row>
    <row r="240" spans="22:26">
      <c r="V240" s="71"/>
      <c r="W240" s="71"/>
      <c r="X240" s="71"/>
      <c r="Y240" s="71"/>
      <c r="Z240" s="71"/>
    </row>
    <row r="241" spans="22:26">
      <c r="V241" s="71"/>
      <c r="W241" s="71"/>
      <c r="X241" s="71"/>
      <c r="Y241" s="71"/>
      <c r="Z241" s="71"/>
    </row>
    <row r="242" spans="22:26">
      <c r="V242" s="71"/>
      <c r="W242" s="71"/>
      <c r="X242" s="71"/>
      <c r="Y242" s="71"/>
      <c r="Z242" s="71"/>
    </row>
    <row r="243" spans="22:26">
      <c r="V243" s="71"/>
      <c r="W243" s="71"/>
      <c r="X243" s="71"/>
      <c r="Y243" s="71"/>
      <c r="Z243" s="71"/>
    </row>
    <row r="244" spans="22:26">
      <c r="V244" s="71"/>
      <c r="W244" s="71"/>
      <c r="X244" s="71"/>
      <c r="Y244" s="71"/>
      <c r="Z244" s="71"/>
    </row>
    <row r="245" spans="22:26">
      <c r="V245" s="71"/>
      <c r="W245" s="71"/>
      <c r="X245" s="71"/>
      <c r="Y245" s="71"/>
      <c r="Z245" s="71"/>
    </row>
    <row r="246" spans="22:26">
      <c r="V246" s="71"/>
      <c r="W246" s="71"/>
      <c r="X246" s="71"/>
      <c r="Y246" s="71"/>
      <c r="Z246" s="71"/>
    </row>
    <row r="247" spans="22:26">
      <c r="V247" s="71"/>
      <c r="W247" s="71"/>
      <c r="X247" s="71"/>
      <c r="Y247" s="71"/>
      <c r="Z247" s="71"/>
    </row>
    <row r="248" spans="22:26">
      <c r="V248" s="71"/>
      <c r="W248" s="71"/>
      <c r="X248" s="71"/>
      <c r="Y248" s="71"/>
      <c r="Z248" s="71"/>
    </row>
    <row r="249" spans="22:26">
      <c r="V249" s="71"/>
      <c r="W249" s="71"/>
      <c r="X249" s="71"/>
      <c r="Y249" s="71"/>
      <c r="Z249" s="71"/>
    </row>
    <row r="250" spans="22:26">
      <c r="V250" s="71"/>
      <c r="W250" s="71"/>
      <c r="X250" s="71"/>
      <c r="Y250" s="71"/>
      <c r="Z250" s="71"/>
    </row>
    <row r="251" spans="22:26">
      <c r="V251" s="71"/>
      <c r="W251" s="71"/>
      <c r="X251" s="71"/>
      <c r="Y251" s="71"/>
      <c r="Z251" s="71"/>
    </row>
    <row r="252" spans="22:26">
      <c r="V252" s="71"/>
      <c r="W252" s="71"/>
      <c r="X252" s="71"/>
      <c r="Y252" s="71"/>
      <c r="Z252" s="71"/>
    </row>
    <row r="253" spans="22:26">
      <c r="V253" s="71"/>
      <c r="W253" s="71"/>
      <c r="X253" s="71"/>
      <c r="Y253" s="71"/>
      <c r="Z253" s="71"/>
    </row>
    <row r="254" spans="22:26">
      <c r="V254" s="71"/>
      <c r="W254" s="71"/>
      <c r="X254" s="71"/>
      <c r="Y254" s="71"/>
      <c r="Z254" s="71"/>
    </row>
    <row r="255" spans="22:26">
      <c r="V255" s="71"/>
      <c r="W255" s="71"/>
      <c r="X255" s="71"/>
      <c r="Y255" s="71"/>
      <c r="Z255" s="71"/>
    </row>
    <row r="256" spans="22:26">
      <c r="V256" s="71"/>
      <c r="W256" s="71"/>
      <c r="X256" s="71"/>
      <c r="Y256" s="71"/>
      <c r="Z256" s="71"/>
    </row>
    <row r="257" spans="22:26">
      <c r="V257" s="71"/>
      <c r="W257" s="71"/>
      <c r="X257" s="71"/>
      <c r="Y257" s="71"/>
      <c r="Z257" s="71"/>
    </row>
    <row r="258" spans="22:26">
      <c r="V258" s="71"/>
      <c r="W258" s="71"/>
      <c r="X258" s="71"/>
      <c r="Y258" s="71"/>
      <c r="Z258" s="71"/>
    </row>
    <row r="259" spans="22:26">
      <c r="V259" s="71"/>
      <c r="W259" s="71"/>
      <c r="X259" s="71"/>
      <c r="Y259" s="71"/>
      <c r="Z259" s="71"/>
    </row>
    <row r="260" spans="22:26">
      <c r="V260" s="71"/>
      <c r="W260" s="71"/>
      <c r="X260" s="71"/>
      <c r="Y260" s="71"/>
      <c r="Z260" s="71"/>
    </row>
    <row r="261" spans="22:26">
      <c r="V261" s="71"/>
      <c r="W261" s="71"/>
      <c r="X261" s="71"/>
      <c r="Y261" s="71"/>
      <c r="Z261" s="71"/>
    </row>
    <row r="262" spans="22:26">
      <c r="V262" s="71"/>
      <c r="W262" s="71"/>
      <c r="X262" s="71"/>
      <c r="Y262" s="71"/>
      <c r="Z262" s="71"/>
    </row>
    <row r="263" spans="22:26">
      <c r="V263" s="71"/>
      <c r="W263" s="71"/>
      <c r="X263" s="71"/>
      <c r="Y263" s="71"/>
      <c r="Z263" s="71"/>
    </row>
    <row r="264" spans="22:26">
      <c r="V264" s="71"/>
      <c r="W264" s="71"/>
      <c r="X264" s="71"/>
      <c r="Y264" s="71"/>
      <c r="Z264" s="71"/>
    </row>
    <row r="265" spans="22:26">
      <c r="V265" s="71"/>
      <c r="W265" s="71"/>
      <c r="X265" s="71"/>
      <c r="Y265" s="71"/>
      <c r="Z265" s="71"/>
    </row>
    <row r="266" spans="22:26">
      <c r="V266" s="71"/>
      <c r="W266" s="71"/>
      <c r="X266" s="71"/>
      <c r="Y266" s="71"/>
      <c r="Z266" s="71"/>
    </row>
    <row r="267" spans="22:26">
      <c r="V267" s="71"/>
      <c r="W267" s="71"/>
      <c r="X267" s="71"/>
      <c r="Y267" s="71"/>
      <c r="Z267" s="71"/>
    </row>
    <row r="268" spans="22:26">
      <c r="V268" s="71"/>
      <c r="W268" s="71"/>
      <c r="X268" s="71"/>
      <c r="Y268" s="71"/>
      <c r="Z268" s="71"/>
    </row>
    <row r="269" spans="22:26">
      <c r="V269" s="71"/>
      <c r="W269" s="71"/>
      <c r="X269" s="71"/>
      <c r="Y269" s="71"/>
      <c r="Z269" s="71"/>
    </row>
    <row r="270" spans="22:26">
      <c r="V270" s="71"/>
      <c r="W270" s="71"/>
      <c r="X270" s="71"/>
      <c r="Y270" s="71"/>
      <c r="Z270" s="71"/>
    </row>
    <row r="271" spans="22:26">
      <c r="V271" s="71"/>
      <c r="W271" s="71"/>
      <c r="X271" s="71"/>
      <c r="Y271" s="71"/>
      <c r="Z271" s="71"/>
    </row>
    <row r="272" spans="22:26">
      <c r="V272" s="71"/>
      <c r="W272" s="71"/>
      <c r="X272" s="71"/>
      <c r="Y272" s="71"/>
      <c r="Z272" s="71"/>
    </row>
    <row r="273" spans="22:26">
      <c r="V273" s="71"/>
      <c r="W273" s="71"/>
      <c r="X273" s="71"/>
      <c r="Y273" s="71"/>
      <c r="Z273" s="71"/>
    </row>
    <row r="274" spans="22:26">
      <c r="V274" s="71"/>
      <c r="W274" s="71"/>
      <c r="X274" s="71"/>
      <c r="Y274" s="71"/>
      <c r="Z274" s="71"/>
    </row>
    <row r="275" spans="22:26">
      <c r="V275" s="71"/>
      <c r="W275" s="71"/>
      <c r="X275" s="71"/>
      <c r="Y275" s="71"/>
      <c r="Z275" s="71"/>
    </row>
    <row r="276" spans="22:26">
      <c r="V276" s="71"/>
      <c r="W276" s="71"/>
      <c r="X276" s="71"/>
      <c r="Y276" s="71"/>
      <c r="Z276" s="71"/>
    </row>
    <row r="277" spans="22:26">
      <c r="V277" s="71"/>
      <c r="W277" s="71"/>
      <c r="X277" s="71"/>
      <c r="Y277" s="71"/>
      <c r="Z277" s="71"/>
    </row>
    <row r="278" spans="22:26">
      <c r="V278" s="71"/>
      <c r="W278" s="71"/>
      <c r="X278" s="71"/>
      <c r="Y278" s="71"/>
      <c r="Z278" s="71"/>
    </row>
    <row r="279" spans="22:26">
      <c r="V279" s="71"/>
      <c r="W279" s="71"/>
      <c r="X279" s="71"/>
      <c r="Y279" s="71"/>
      <c r="Z279" s="71"/>
    </row>
    <row r="280" spans="22:26">
      <c r="V280" s="71"/>
      <c r="W280" s="71"/>
      <c r="X280" s="71"/>
      <c r="Y280" s="71"/>
      <c r="Z280" s="71"/>
    </row>
    <row r="281" spans="22:26">
      <c r="V281" s="71"/>
      <c r="W281" s="71"/>
      <c r="X281" s="71"/>
      <c r="Y281" s="71"/>
      <c r="Z281" s="71"/>
    </row>
    <row r="282" spans="22:26">
      <c r="V282" s="71"/>
      <c r="W282" s="71"/>
      <c r="X282" s="71"/>
      <c r="Y282" s="71"/>
      <c r="Z282" s="71"/>
    </row>
    <row r="283" spans="22:26">
      <c r="V283" s="71"/>
      <c r="W283" s="71"/>
      <c r="X283" s="71"/>
      <c r="Y283" s="71"/>
      <c r="Z283" s="71"/>
    </row>
    <row r="284" spans="22:26">
      <c r="V284" s="71"/>
      <c r="W284" s="71"/>
      <c r="X284" s="71"/>
      <c r="Y284" s="71"/>
      <c r="Z284" s="71"/>
    </row>
    <row r="285" spans="22:26">
      <c r="V285" s="71"/>
      <c r="W285" s="71"/>
      <c r="X285" s="71"/>
      <c r="Y285" s="71"/>
      <c r="Z285" s="71"/>
    </row>
    <row r="286" spans="22:26">
      <c r="V286" s="71"/>
      <c r="W286" s="71"/>
      <c r="X286" s="71"/>
      <c r="Y286" s="71"/>
      <c r="Z286" s="71"/>
    </row>
    <row r="287" spans="22:26">
      <c r="V287" s="71"/>
      <c r="W287" s="71"/>
      <c r="X287" s="71"/>
      <c r="Y287" s="71"/>
      <c r="Z287" s="71"/>
    </row>
    <row r="288" spans="22:26">
      <c r="V288" s="71"/>
      <c r="W288" s="71"/>
      <c r="X288" s="71"/>
      <c r="Y288" s="71"/>
      <c r="Z288" s="71"/>
    </row>
    <row r="289" spans="22:26">
      <c r="V289" s="71"/>
      <c r="W289" s="71"/>
      <c r="X289" s="71"/>
      <c r="Y289" s="71"/>
      <c r="Z289" s="71"/>
    </row>
    <row r="290" spans="22:26">
      <c r="V290" s="71"/>
      <c r="W290" s="71"/>
      <c r="X290" s="71"/>
      <c r="Y290" s="71"/>
      <c r="Z290" s="71"/>
    </row>
    <row r="291" spans="22:26">
      <c r="V291" s="71"/>
      <c r="W291" s="71"/>
      <c r="X291" s="71"/>
      <c r="Y291" s="71"/>
      <c r="Z291" s="71"/>
    </row>
    <row r="292" spans="22:26">
      <c r="V292" s="71"/>
      <c r="W292" s="71"/>
      <c r="X292" s="71"/>
      <c r="Y292" s="71"/>
      <c r="Z292" s="71"/>
    </row>
    <row r="293" spans="22:26">
      <c r="V293" s="71"/>
      <c r="W293" s="71"/>
      <c r="X293" s="71"/>
      <c r="Y293" s="71"/>
      <c r="Z293" s="71"/>
    </row>
    <row r="294" spans="22:26">
      <c r="V294" s="71"/>
      <c r="W294" s="71"/>
      <c r="X294" s="71"/>
      <c r="Y294" s="71"/>
      <c r="Z294" s="71"/>
    </row>
    <row r="295" spans="22:26">
      <c r="V295" s="71"/>
      <c r="W295" s="71"/>
      <c r="X295" s="71"/>
      <c r="Y295" s="71"/>
      <c r="Z295" s="71"/>
    </row>
    <row r="296" spans="22:26">
      <c r="V296" s="71"/>
      <c r="W296" s="71"/>
      <c r="X296" s="71"/>
      <c r="Y296" s="71"/>
      <c r="Z296" s="71"/>
    </row>
    <row r="297" spans="22:26">
      <c r="V297" s="71"/>
      <c r="W297" s="71"/>
      <c r="X297" s="71"/>
      <c r="Y297" s="71"/>
      <c r="Z297" s="71"/>
    </row>
    <row r="298" spans="22:26">
      <c r="V298" s="71"/>
      <c r="W298" s="71"/>
      <c r="X298" s="71"/>
      <c r="Y298" s="71"/>
      <c r="Z298" s="71"/>
    </row>
    <row r="299" spans="22:26">
      <c r="V299" s="71"/>
      <c r="W299" s="71"/>
      <c r="X299" s="71"/>
      <c r="Y299" s="71"/>
      <c r="Z299" s="71"/>
    </row>
    <row r="300" spans="22:26">
      <c r="V300" s="71"/>
      <c r="W300" s="71"/>
      <c r="X300" s="71"/>
      <c r="Y300" s="71"/>
      <c r="Z300" s="71"/>
    </row>
    <row r="301" spans="22:26">
      <c r="V301" s="71"/>
      <c r="W301" s="71"/>
      <c r="X301" s="71"/>
      <c r="Y301" s="71"/>
      <c r="Z301" s="71"/>
    </row>
    <row r="302" spans="22:26">
      <c r="V302" s="71"/>
      <c r="W302" s="71"/>
      <c r="X302" s="71"/>
      <c r="Y302" s="71"/>
      <c r="Z302" s="71"/>
    </row>
    <row r="303" spans="22:26">
      <c r="V303" s="71"/>
      <c r="W303" s="71"/>
      <c r="X303" s="71"/>
      <c r="Y303" s="71"/>
      <c r="Z303" s="71"/>
    </row>
    <row r="304" spans="22:26">
      <c r="V304" s="71"/>
      <c r="W304" s="71"/>
      <c r="X304" s="71"/>
      <c r="Y304" s="71"/>
      <c r="Z304" s="71"/>
    </row>
    <row r="305" spans="22:26">
      <c r="V305" s="71"/>
      <c r="W305" s="71"/>
      <c r="X305" s="71"/>
      <c r="Y305" s="71"/>
      <c r="Z305" s="71"/>
    </row>
    <row r="306" spans="22:26">
      <c r="V306" s="71"/>
      <c r="W306" s="71"/>
      <c r="X306" s="71"/>
      <c r="Y306" s="71"/>
      <c r="Z306" s="71"/>
    </row>
    <row r="307" spans="22:26">
      <c r="V307" s="71"/>
      <c r="W307" s="71"/>
      <c r="X307" s="71"/>
      <c r="Y307" s="71"/>
      <c r="Z307" s="71"/>
    </row>
    <row r="308" spans="22:26">
      <c r="V308" s="71"/>
      <c r="W308" s="71"/>
      <c r="X308" s="71"/>
      <c r="Y308" s="71"/>
      <c r="Z308" s="71"/>
    </row>
    <row r="309" spans="22:26">
      <c r="V309" s="71"/>
      <c r="W309" s="71"/>
      <c r="X309" s="71"/>
      <c r="Y309" s="71"/>
      <c r="Z309" s="71"/>
    </row>
    <row r="310" spans="22:26">
      <c r="V310" s="71"/>
      <c r="W310" s="71"/>
      <c r="X310" s="71"/>
      <c r="Y310" s="71"/>
      <c r="Z310" s="71"/>
    </row>
    <row r="311" spans="22:26">
      <c r="V311" s="71"/>
      <c r="W311" s="71"/>
      <c r="X311" s="71"/>
      <c r="Y311" s="71"/>
      <c r="Z311" s="71"/>
    </row>
    <row r="312" spans="22:26">
      <c r="V312" s="71"/>
      <c r="W312" s="71"/>
      <c r="X312" s="71"/>
      <c r="Y312" s="71"/>
      <c r="Z312" s="71"/>
    </row>
    <row r="313" spans="22:26">
      <c r="V313" s="71"/>
      <c r="W313" s="71"/>
      <c r="X313" s="71"/>
      <c r="Y313" s="71"/>
      <c r="Z313" s="71"/>
    </row>
    <row r="314" spans="22:26">
      <c r="V314" s="71"/>
      <c r="W314" s="71"/>
      <c r="X314" s="71"/>
      <c r="Y314" s="71"/>
      <c r="Z314" s="71"/>
    </row>
    <row r="315" spans="22:26">
      <c r="V315" s="71"/>
      <c r="W315" s="71"/>
      <c r="X315" s="71"/>
      <c r="Y315" s="71"/>
      <c r="Z315" s="71"/>
    </row>
    <row r="316" spans="22:26">
      <c r="V316" s="71"/>
      <c r="W316" s="71"/>
      <c r="X316" s="71"/>
      <c r="Y316" s="71"/>
      <c r="Z316" s="71"/>
    </row>
    <row r="317" spans="22:26">
      <c r="V317" s="71"/>
      <c r="W317" s="71"/>
      <c r="X317" s="71"/>
      <c r="Y317" s="71"/>
      <c r="Z317" s="71"/>
    </row>
    <row r="318" spans="22:26">
      <c r="V318" s="71"/>
      <c r="W318" s="71"/>
      <c r="X318" s="71"/>
      <c r="Y318" s="71"/>
      <c r="Z318" s="71"/>
    </row>
    <row r="319" spans="22:26">
      <c r="V319" s="71"/>
      <c r="W319" s="71"/>
      <c r="X319" s="71"/>
      <c r="Y319" s="71"/>
      <c r="Z319" s="71"/>
    </row>
    <row r="320" spans="22:26">
      <c r="V320" s="71"/>
      <c r="W320" s="71"/>
      <c r="X320" s="71"/>
      <c r="Y320" s="71"/>
      <c r="Z320" s="71"/>
    </row>
    <row r="321" spans="22:26">
      <c r="V321" s="71"/>
      <c r="W321" s="71"/>
      <c r="X321" s="71"/>
      <c r="Y321" s="71"/>
      <c r="Z321" s="71"/>
    </row>
    <row r="322" spans="22:26">
      <c r="V322" s="71"/>
      <c r="W322" s="71"/>
      <c r="X322" s="71"/>
      <c r="Y322" s="71"/>
      <c r="Z322" s="71"/>
    </row>
    <row r="323" spans="22:26">
      <c r="V323" s="71"/>
      <c r="W323" s="71"/>
      <c r="X323" s="71"/>
      <c r="Y323" s="71"/>
      <c r="Z323" s="71"/>
    </row>
    <row r="324" spans="22:26">
      <c r="V324" s="71"/>
      <c r="W324" s="71"/>
      <c r="X324" s="71"/>
      <c r="Y324" s="71"/>
      <c r="Z324" s="71"/>
    </row>
    <row r="325" spans="22:26">
      <c r="V325" s="71"/>
      <c r="W325" s="71"/>
      <c r="X325" s="71"/>
      <c r="Y325" s="71"/>
      <c r="Z325" s="71"/>
    </row>
    <row r="326" spans="22:26">
      <c r="V326" s="71"/>
      <c r="W326" s="71"/>
      <c r="X326" s="71"/>
      <c r="Y326" s="71"/>
      <c r="Z326" s="71"/>
    </row>
    <row r="327" spans="22:26">
      <c r="V327" s="71"/>
      <c r="W327" s="71"/>
      <c r="X327" s="71"/>
      <c r="Y327" s="71"/>
      <c r="Z327" s="71"/>
    </row>
    <row r="328" spans="22:26">
      <c r="V328" s="71"/>
      <c r="W328" s="71"/>
      <c r="X328" s="71"/>
      <c r="Y328" s="71"/>
      <c r="Z328" s="71"/>
    </row>
    <row r="329" spans="22:26">
      <c r="V329" s="71"/>
      <c r="W329" s="71"/>
      <c r="X329" s="71"/>
      <c r="Y329" s="71"/>
      <c r="Z329" s="71"/>
    </row>
    <row r="330" spans="22:26">
      <c r="V330" s="71"/>
      <c r="W330" s="71"/>
      <c r="X330" s="71"/>
      <c r="Y330" s="71"/>
      <c r="Z330" s="71"/>
    </row>
    <row r="331" spans="22:26">
      <c r="V331" s="71"/>
      <c r="W331" s="71"/>
      <c r="X331" s="71"/>
      <c r="Y331" s="71"/>
      <c r="Z331" s="71"/>
    </row>
    <row r="332" spans="22:26">
      <c r="V332" s="71"/>
      <c r="W332" s="71"/>
      <c r="X332" s="71"/>
      <c r="Y332" s="71"/>
      <c r="Z332" s="71"/>
    </row>
    <row r="333" spans="22:26">
      <c r="V333" s="71"/>
      <c r="W333" s="71"/>
      <c r="X333" s="71"/>
      <c r="Y333" s="71"/>
      <c r="Z333" s="71"/>
    </row>
    <row r="334" spans="22:26">
      <c r="V334" s="71"/>
      <c r="W334" s="71"/>
      <c r="X334" s="71"/>
      <c r="Y334" s="71"/>
      <c r="Z334" s="71"/>
    </row>
    <row r="335" spans="22:26">
      <c r="V335" s="71"/>
      <c r="W335" s="71"/>
      <c r="X335" s="71"/>
      <c r="Y335" s="71"/>
      <c r="Z335" s="71"/>
    </row>
    <row r="336" spans="22:26">
      <c r="V336" s="71"/>
      <c r="W336" s="71"/>
      <c r="X336" s="71"/>
      <c r="Y336" s="71"/>
      <c r="Z336" s="71"/>
    </row>
    <row r="337" spans="22:26">
      <c r="V337" s="71"/>
      <c r="W337" s="71"/>
      <c r="X337" s="71"/>
      <c r="Y337" s="71"/>
      <c r="Z337" s="71"/>
    </row>
    <row r="338" spans="22:26">
      <c r="V338" s="71"/>
      <c r="W338" s="71"/>
      <c r="X338" s="71"/>
      <c r="Y338" s="71"/>
      <c r="Z338" s="71"/>
    </row>
    <row r="339" spans="22:26">
      <c r="V339" s="71"/>
      <c r="W339" s="71"/>
      <c r="X339" s="71"/>
      <c r="Y339" s="71"/>
      <c r="Z339" s="71"/>
    </row>
    <row r="340" spans="22:26">
      <c r="V340" s="71"/>
      <c r="W340" s="71"/>
      <c r="X340" s="71"/>
      <c r="Y340" s="71"/>
      <c r="Z340" s="71"/>
    </row>
    <row r="341" spans="22:26">
      <c r="V341" s="71"/>
      <c r="W341" s="71"/>
      <c r="X341" s="71"/>
      <c r="Y341" s="71"/>
      <c r="Z341" s="71"/>
    </row>
    <row r="342" spans="22:26">
      <c r="V342" s="71"/>
      <c r="W342" s="71"/>
      <c r="X342" s="71"/>
      <c r="Y342" s="71"/>
      <c r="Z342" s="71"/>
    </row>
    <row r="343" spans="22:26">
      <c r="V343" s="71"/>
      <c r="W343" s="71"/>
      <c r="X343" s="71"/>
      <c r="Y343" s="71"/>
      <c r="Z343" s="71"/>
    </row>
    <row r="344" spans="22:26">
      <c r="V344" s="71"/>
      <c r="W344" s="71"/>
      <c r="X344" s="71"/>
      <c r="Y344" s="71"/>
      <c r="Z344" s="71"/>
    </row>
    <row r="345" spans="22:26">
      <c r="V345" s="71"/>
      <c r="W345" s="71"/>
      <c r="X345" s="71"/>
      <c r="Y345" s="71"/>
      <c r="Z345" s="71"/>
    </row>
    <row r="346" spans="22:26">
      <c r="V346" s="71"/>
      <c r="W346" s="71"/>
      <c r="X346" s="71"/>
      <c r="Y346" s="71"/>
      <c r="Z346" s="71"/>
    </row>
    <row r="347" spans="22:26">
      <c r="V347" s="71"/>
      <c r="W347" s="71"/>
      <c r="X347" s="71"/>
      <c r="Y347" s="71"/>
      <c r="Z347" s="71"/>
    </row>
    <row r="348" spans="22:26">
      <c r="V348" s="71"/>
      <c r="W348" s="71"/>
      <c r="X348" s="71"/>
      <c r="Y348" s="71"/>
      <c r="Z348" s="71"/>
    </row>
    <row r="349" spans="22:26">
      <c r="V349" s="71"/>
      <c r="W349" s="71"/>
      <c r="X349" s="71"/>
      <c r="Y349" s="71"/>
      <c r="Z349" s="71"/>
    </row>
    <row r="350" spans="22:26">
      <c r="V350" s="71"/>
      <c r="W350" s="71"/>
      <c r="X350" s="71"/>
      <c r="Y350" s="71"/>
      <c r="Z350" s="71"/>
    </row>
    <row r="351" spans="22:26">
      <c r="V351" s="71"/>
      <c r="W351" s="71"/>
      <c r="X351" s="71"/>
      <c r="Y351" s="71"/>
      <c r="Z351" s="71"/>
    </row>
    <row r="352" spans="22:26">
      <c r="V352" s="71"/>
      <c r="W352" s="71"/>
      <c r="X352" s="71"/>
      <c r="Y352" s="71"/>
      <c r="Z352" s="71"/>
    </row>
    <row r="353" spans="22:26">
      <c r="V353" s="71"/>
      <c r="W353" s="71"/>
      <c r="X353" s="71"/>
      <c r="Y353" s="71"/>
      <c r="Z353" s="71"/>
    </row>
    <row r="354" spans="22:26">
      <c r="V354" s="71"/>
      <c r="W354" s="71"/>
      <c r="X354" s="71"/>
      <c r="Y354" s="71"/>
      <c r="Z354" s="71"/>
    </row>
    <row r="355" spans="22:26">
      <c r="V355" s="71"/>
      <c r="W355" s="71"/>
      <c r="X355" s="71"/>
      <c r="Y355" s="71"/>
      <c r="Z355" s="71"/>
    </row>
    <row r="356" spans="22:26">
      <c r="V356" s="71"/>
      <c r="W356" s="71"/>
      <c r="X356" s="71"/>
      <c r="Y356" s="71"/>
      <c r="Z356" s="71"/>
    </row>
    <row r="357" spans="22:26">
      <c r="V357" s="71"/>
      <c r="W357" s="71"/>
      <c r="X357" s="71"/>
      <c r="Y357" s="71"/>
      <c r="Z357" s="71"/>
    </row>
    <row r="358" spans="22:26">
      <c r="V358" s="71"/>
      <c r="W358" s="71"/>
      <c r="X358" s="71"/>
      <c r="Y358" s="71"/>
      <c r="Z358" s="71"/>
    </row>
    <row r="359" spans="22:26">
      <c r="V359" s="71"/>
      <c r="W359" s="71"/>
      <c r="X359" s="71"/>
      <c r="Y359" s="71"/>
      <c r="Z359" s="71"/>
    </row>
    <row r="360" spans="22:26">
      <c r="V360" s="71"/>
      <c r="W360" s="71"/>
      <c r="X360" s="71"/>
      <c r="Y360" s="71"/>
      <c r="Z360" s="71"/>
    </row>
    <row r="361" spans="22:26">
      <c r="V361" s="71"/>
      <c r="W361" s="71"/>
      <c r="X361" s="71"/>
      <c r="Y361" s="71"/>
      <c r="Z361" s="71"/>
    </row>
    <row r="362" spans="22:26">
      <c r="V362" s="71"/>
      <c r="W362" s="71"/>
      <c r="X362" s="71"/>
      <c r="Y362" s="71"/>
      <c r="Z362" s="71"/>
    </row>
    <row r="363" spans="22:26">
      <c r="V363" s="71"/>
      <c r="W363" s="71"/>
      <c r="X363" s="71"/>
      <c r="Y363" s="71"/>
      <c r="Z363" s="71"/>
    </row>
    <row r="364" spans="22:26">
      <c r="V364" s="71"/>
      <c r="W364" s="71"/>
      <c r="X364" s="71"/>
      <c r="Y364" s="71"/>
      <c r="Z364" s="71"/>
    </row>
    <row r="365" spans="22:26">
      <c r="V365" s="71"/>
      <c r="W365" s="71"/>
      <c r="X365" s="71"/>
      <c r="Y365" s="71"/>
      <c r="Z365" s="71"/>
    </row>
    <row r="366" spans="22:26">
      <c r="V366" s="71"/>
      <c r="W366" s="71"/>
      <c r="X366" s="71"/>
      <c r="Y366" s="71"/>
      <c r="Z366" s="71"/>
    </row>
    <row r="367" spans="22:26">
      <c r="V367" s="71"/>
      <c r="W367" s="71"/>
      <c r="X367" s="71"/>
      <c r="Y367" s="71"/>
      <c r="Z367" s="71"/>
    </row>
    <row r="368" spans="22:26">
      <c r="V368" s="71"/>
      <c r="W368" s="71"/>
      <c r="X368" s="71"/>
      <c r="Y368" s="71"/>
      <c r="Z368" s="71"/>
    </row>
    <row r="369" spans="22:26">
      <c r="V369" s="71"/>
      <c r="W369" s="71"/>
      <c r="X369" s="71"/>
      <c r="Y369" s="71"/>
      <c r="Z369" s="71"/>
    </row>
    <row r="370" spans="22:26">
      <c r="V370" s="71"/>
      <c r="W370" s="71"/>
      <c r="X370" s="71"/>
      <c r="Y370" s="71"/>
      <c r="Z370" s="71"/>
    </row>
    <row r="371" spans="22:26">
      <c r="V371" s="71"/>
      <c r="W371" s="71"/>
      <c r="X371" s="71"/>
      <c r="Y371" s="71"/>
      <c r="Z371" s="71"/>
    </row>
    <row r="372" spans="22:26">
      <c r="V372" s="71"/>
      <c r="W372" s="71"/>
      <c r="X372" s="71"/>
      <c r="Y372" s="71"/>
      <c r="Z372" s="71"/>
    </row>
    <row r="373" spans="22:26">
      <c r="V373" s="71"/>
      <c r="W373" s="71"/>
      <c r="X373" s="71"/>
      <c r="Y373" s="71"/>
      <c r="Z373" s="71"/>
    </row>
    <row r="374" spans="22:26">
      <c r="V374" s="71"/>
      <c r="W374" s="71"/>
      <c r="X374" s="71"/>
      <c r="Y374" s="71"/>
      <c r="Z374" s="71"/>
    </row>
    <row r="375" spans="22:26">
      <c r="V375" s="71"/>
      <c r="W375" s="71"/>
      <c r="X375" s="71"/>
      <c r="Y375" s="71"/>
      <c r="Z375" s="71"/>
    </row>
    <row r="376" spans="22:26">
      <c r="V376" s="71"/>
      <c r="W376" s="71"/>
      <c r="X376" s="71"/>
      <c r="Y376" s="71"/>
      <c r="Z376" s="71"/>
    </row>
    <row r="377" spans="22:26">
      <c r="V377" s="71"/>
      <c r="W377" s="71"/>
      <c r="X377" s="71"/>
      <c r="Y377" s="71"/>
      <c r="Z377" s="71"/>
    </row>
    <row r="378" spans="22:26">
      <c r="V378" s="71"/>
      <c r="W378" s="71"/>
      <c r="X378" s="71"/>
      <c r="Y378" s="71"/>
      <c r="Z378" s="71"/>
    </row>
    <row r="379" spans="22:26">
      <c r="V379" s="71"/>
      <c r="W379" s="71"/>
      <c r="X379" s="71"/>
      <c r="Y379" s="71"/>
      <c r="Z379" s="71"/>
    </row>
    <row r="380" spans="22:26">
      <c r="V380" s="71"/>
      <c r="W380" s="71"/>
      <c r="X380" s="71"/>
      <c r="Y380" s="71"/>
      <c r="Z380" s="71"/>
    </row>
    <row r="381" spans="22:26">
      <c r="V381" s="71"/>
      <c r="W381" s="71"/>
      <c r="X381" s="71"/>
      <c r="Y381" s="71"/>
      <c r="Z381" s="71"/>
    </row>
    <row r="382" spans="22:26">
      <c r="V382" s="71"/>
      <c r="W382" s="71"/>
      <c r="X382" s="71"/>
      <c r="Y382" s="71"/>
      <c r="Z382" s="71"/>
    </row>
    <row r="383" spans="22:26">
      <c r="V383" s="71"/>
      <c r="W383" s="71"/>
      <c r="X383" s="71"/>
      <c r="Y383" s="71"/>
      <c r="Z383" s="71"/>
    </row>
    <row r="384" spans="22:26">
      <c r="V384" s="71"/>
      <c r="W384" s="71"/>
      <c r="X384" s="71"/>
      <c r="Y384" s="71"/>
      <c r="Z384" s="71"/>
    </row>
    <row r="385" spans="22:26">
      <c r="V385" s="71"/>
      <c r="W385" s="71"/>
      <c r="X385" s="71"/>
      <c r="Y385" s="71"/>
      <c r="Z385" s="71"/>
    </row>
    <row r="386" spans="22:26">
      <c r="V386" s="71"/>
      <c r="W386" s="71"/>
      <c r="X386" s="71"/>
      <c r="Y386" s="71"/>
      <c r="Z386" s="71"/>
    </row>
    <row r="387" spans="22:26">
      <c r="V387" s="71"/>
      <c r="W387" s="71"/>
      <c r="X387" s="71"/>
      <c r="Y387" s="71"/>
      <c r="Z387" s="71"/>
    </row>
    <row r="388" spans="22:26">
      <c r="V388" s="71"/>
      <c r="W388" s="71"/>
      <c r="X388" s="71"/>
      <c r="Y388" s="71"/>
      <c r="Z388" s="71"/>
    </row>
    <row r="389" spans="22:26">
      <c r="V389" s="71"/>
      <c r="W389" s="71"/>
      <c r="X389" s="71"/>
      <c r="Y389" s="71"/>
      <c r="Z389" s="71"/>
    </row>
    <row r="390" spans="22:26">
      <c r="V390" s="71"/>
      <c r="W390" s="71"/>
      <c r="X390" s="71"/>
      <c r="Y390" s="71"/>
      <c r="Z390" s="71"/>
    </row>
    <row r="391" spans="22:26">
      <c r="V391" s="71"/>
      <c r="W391" s="71"/>
      <c r="X391" s="71"/>
      <c r="Y391" s="71"/>
      <c r="Z391" s="71"/>
    </row>
    <row r="392" spans="22:26">
      <c r="V392" s="71"/>
      <c r="W392" s="71"/>
      <c r="X392" s="71"/>
      <c r="Y392" s="71"/>
      <c r="Z392" s="71"/>
    </row>
    <row r="393" spans="22:26">
      <c r="V393" s="71"/>
      <c r="W393" s="71"/>
      <c r="X393" s="71"/>
      <c r="Y393" s="71"/>
      <c r="Z393" s="71"/>
    </row>
    <row r="394" spans="22:26">
      <c r="V394" s="71"/>
      <c r="W394" s="71"/>
      <c r="X394" s="71"/>
      <c r="Y394" s="71"/>
      <c r="Z394" s="71"/>
    </row>
    <row r="395" spans="22:26">
      <c r="V395" s="71"/>
      <c r="W395" s="71"/>
      <c r="X395" s="71"/>
      <c r="Y395" s="71"/>
      <c r="Z395" s="71"/>
    </row>
    <row r="396" spans="22:26">
      <c r="V396" s="71"/>
      <c r="W396" s="71"/>
      <c r="X396" s="71"/>
      <c r="Y396" s="71"/>
      <c r="Z396" s="71"/>
    </row>
    <row r="397" spans="22:26">
      <c r="V397" s="71"/>
      <c r="W397" s="71"/>
      <c r="X397" s="71"/>
      <c r="Y397" s="71"/>
      <c r="Z397" s="71"/>
    </row>
    <row r="398" spans="22:26">
      <c r="V398" s="71"/>
      <c r="W398" s="71"/>
      <c r="X398" s="71"/>
      <c r="Y398" s="71"/>
      <c r="Z398" s="71"/>
    </row>
    <row r="399" spans="22:26">
      <c r="V399" s="71"/>
      <c r="W399" s="71"/>
      <c r="X399" s="71"/>
      <c r="Y399" s="71"/>
      <c r="Z399" s="71"/>
    </row>
    <row r="400" spans="22:26">
      <c r="V400" s="71"/>
      <c r="W400" s="71"/>
      <c r="X400" s="71"/>
      <c r="Y400" s="71"/>
      <c r="Z400" s="71"/>
    </row>
    <row r="401" spans="22:26">
      <c r="V401" s="71"/>
      <c r="W401" s="71"/>
      <c r="X401" s="71"/>
      <c r="Y401" s="71"/>
      <c r="Z401" s="71"/>
    </row>
    <row r="402" spans="22:26">
      <c r="V402" s="71"/>
      <c r="W402" s="71"/>
      <c r="X402" s="71"/>
      <c r="Y402" s="71"/>
      <c r="Z402" s="71"/>
    </row>
    <row r="403" spans="22:26">
      <c r="V403" s="71"/>
      <c r="W403" s="71"/>
      <c r="X403" s="71"/>
      <c r="Y403" s="71"/>
      <c r="Z403" s="71"/>
    </row>
    <row r="404" spans="22:26">
      <c r="V404" s="71"/>
      <c r="W404" s="71"/>
      <c r="X404" s="71"/>
      <c r="Y404" s="71"/>
      <c r="Z404" s="71"/>
    </row>
    <row r="405" spans="22:26">
      <c r="V405" s="71"/>
      <c r="W405" s="71"/>
      <c r="X405" s="71"/>
      <c r="Y405" s="71"/>
      <c r="Z405" s="71"/>
    </row>
    <row r="406" spans="22:26">
      <c r="V406" s="71"/>
      <c r="W406" s="71"/>
      <c r="X406" s="71"/>
      <c r="Y406" s="71"/>
      <c r="Z406" s="71"/>
    </row>
    <row r="407" spans="22:26">
      <c r="V407" s="71"/>
      <c r="W407" s="71"/>
      <c r="X407" s="71"/>
      <c r="Y407" s="71"/>
      <c r="Z407" s="71"/>
    </row>
    <row r="408" spans="22:26">
      <c r="V408" s="71"/>
      <c r="W408" s="71"/>
      <c r="X408" s="71"/>
      <c r="Y408" s="71"/>
      <c r="Z408" s="71"/>
    </row>
    <row r="409" spans="22:26">
      <c r="V409" s="71"/>
      <c r="W409" s="71"/>
      <c r="X409" s="71"/>
      <c r="Y409" s="71"/>
      <c r="Z409" s="71"/>
    </row>
    <row r="410" spans="22:26">
      <c r="V410" s="71"/>
      <c r="W410" s="71"/>
      <c r="X410" s="71"/>
      <c r="Y410" s="71"/>
      <c r="Z410" s="71"/>
    </row>
    <row r="411" spans="22:26">
      <c r="V411" s="71"/>
      <c r="W411" s="71"/>
      <c r="X411" s="71"/>
      <c r="Y411" s="71"/>
      <c r="Z411" s="71"/>
    </row>
    <row r="412" spans="22:26">
      <c r="V412" s="71"/>
      <c r="W412" s="71"/>
      <c r="X412" s="71"/>
      <c r="Y412" s="71"/>
      <c r="Z412" s="71"/>
    </row>
    <row r="413" spans="22:26">
      <c r="V413" s="71"/>
      <c r="W413" s="71"/>
      <c r="X413" s="71"/>
      <c r="Y413" s="71"/>
      <c r="Z413" s="71"/>
    </row>
    <row r="414" spans="22:26">
      <c r="V414" s="71"/>
      <c r="W414" s="71"/>
      <c r="X414" s="71"/>
      <c r="Y414" s="71"/>
      <c r="Z414" s="71"/>
    </row>
    <row r="415" spans="22:26">
      <c r="V415" s="71"/>
      <c r="W415" s="71"/>
      <c r="X415" s="71"/>
      <c r="Y415" s="71"/>
      <c r="Z415" s="71"/>
    </row>
    <row r="416" spans="22:26">
      <c r="V416" s="71"/>
      <c r="W416" s="71"/>
      <c r="X416" s="71"/>
      <c r="Y416" s="71"/>
      <c r="Z416" s="71"/>
    </row>
    <row r="417" spans="22:26">
      <c r="V417" s="71"/>
      <c r="W417" s="71"/>
      <c r="X417" s="71"/>
      <c r="Y417" s="71"/>
      <c r="Z417" s="71"/>
    </row>
    <row r="418" spans="22:26">
      <c r="V418" s="71"/>
      <c r="W418" s="71"/>
      <c r="X418" s="71"/>
      <c r="Y418" s="71"/>
      <c r="Z418" s="71"/>
    </row>
    <row r="419" spans="22:26">
      <c r="V419" s="71"/>
      <c r="W419" s="71"/>
      <c r="X419" s="71"/>
      <c r="Y419" s="71"/>
      <c r="Z419" s="71"/>
    </row>
    <row r="420" spans="22:26">
      <c r="V420" s="71"/>
      <c r="W420" s="71"/>
      <c r="X420" s="71"/>
      <c r="Y420" s="71"/>
      <c r="Z420" s="71"/>
    </row>
    <row r="421" spans="22:26">
      <c r="V421" s="71"/>
      <c r="W421" s="71"/>
      <c r="X421" s="71"/>
      <c r="Y421" s="71"/>
      <c r="Z421" s="71"/>
    </row>
    <row r="422" spans="22:26">
      <c r="V422" s="71"/>
      <c r="W422" s="71"/>
      <c r="X422" s="71"/>
      <c r="Y422" s="71"/>
      <c r="Z422" s="71"/>
    </row>
    <row r="423" spans="22:26">
      <c r="V423" s="71"/>
      <c r="W423" s="71"/>
      <c r="X423" s="71"/>
      <c r="Y423" s="71"/>
      <c r="Z423" s="71"/>
    </row>
    <row r="424" spans="22:26">
      <c r="V424" s="71"/>
      <c r="W424" s="71"/>
      <c r="X424" s="71"/>
      <c r="Y424" s="71"/>
      <c r="Z424" s="71"/>
    </row>
    <row r="425" spans="22:26">
      <c r="V425" s="71"/>
      <c r="W425" s="71"/>
      <c r="X425" s="71"/>
      <c r="Y425" s="71"/>
      <c r="Z425" s="71"/>
    </row>
    <row r="426" spans="22:26">
      <c r="V426" s="71"/>
      <c r="W426" s="71"/>
      <c r="X426" s="71"/>
      <c r="Y426" s="71"/>
      <c r="Z426" s="71"/>
    </row>
    <row r="427" spans="22:26">
      <c r="V427" s="71"/>
      <c r="W427" s="71"/>
      <c r="X427" s="71"/>
      <c r="Y427" s="71"/>
      <c r="Z427" s="71"/>
    </row>
    <row r="428" spans="22:26">
      <c r="V428" s="71"/>
      <c r="W428" s="71"/>
      <c r="X428" s="71"/>
      <c r="Y428" s="71"/>
      <c r="Z428" s="71"/>
    </row>
    <row r="429" spans="22:26">
      <c r="V429" s="71"/>
      <c r="W429" s="71"/>
      <c r="X429" s="71"/>
      <c r="Y429" s="71"/>
      <c r="Z429" s="71"/>
    </row>
    <row r="430" spans="22:26">
      <c r="V430" s="71"/>
      <c r="W430" s="71"/>
      <c r="X430" s="71"/>
      <c r="Y430" s="71"/>
      <c r="Z430" s="71"/>
    </row>
    <row r="431" spans="22:26">
      <c r="V431" s="71"/>
      <c r="W431" s="71"/>
      <c r="X431" s="71"/>
      <c r="Y431" s="71"/>
      <c r="Z431" s="71"/>
    </row>
    <row r="432" spans="22:26">
      <c r="V432" s="71"/>
      <c r="W432" s="71"/>
      <c r="X432" s="71"/>
      <c r="Y432" s="71"/>
      <c r="Z432" s="71"/>
    </row>
    <row r="433" spans="22:26">
      <c r="V433" s="71"/>
      <c r="W433" s="71"/>
      <c r="X433" s="71"/>
      <c r="Y433" s="71"/>
      <c r="Z433" s="71"/>
    </row>
    <row r="434" spans="22:26">
      <c r="V434" s="71"/>
      <c r="W434" s="71"/>
      <c r="X434" s="71"/>
      <c r="Y434" s="71"/>
      <c r="Z434" s="71"/>
    </row>
    <row r="435" spans="22:26">
      <c r="V435" s="71"/>
      <c r="W435" s="71"/>
      <c r="X435" s="71"/>
      <c r="Y435" s="71"/>
      <c r="Z435" s="71"/>
    </row>
    <row r="436" spans="22:26">
      <c r="V436" s="71"/>
      <c r="W436" s="71"/>
      <c r="X436" s="71"/>
      <c r="Y436" s="71"/>
      <c r="Z436" s="71"/>
    </row>
    <row r="437" spans="22:26">
      <c r="V437" s="71"/>
      <c r="W437" s="71"/>
      <c r="X437" s="71"/>
      <c r="Y437" s="71"/>
      <c r="Z437" s="71"/>
    </row>
    <row r="438" spans="22:26">
      <c r="V438" s="71"/>
      <c r="W438" s="71"/>
      <c r="X438" s="71"/>
      <c r="Y438" s="71"/>
      <c r="Z438" s="71"/>
    </row>
    <row r="439" spans="22:26">
      <c r="V439" s="71"/>
      <c r="W439" s="71"/>
      <c r="X439" s="71"/>
      <c r="Y439" s="71"/>
      <c r="Z439" s="71"/>
    </row>
    <row r="440" spans="22:26">
      <c r="V440" s="71"/>
      <c r="W440" s="71"/>
      <c r="X440" s="71"/>
      <c r="Y440" s="71"/>
      <c r="Z440" s="71"/>
    </row>
    <row r="441" spans="22:26">
      <c r="V441" s="71"/>
      <c r="W441" s="71"/>
      <c r="X441" s="71"/>
      <c r="Y441" s="71"/>
      <c r="Z441" s="71"/>
    </row>
    <row r="442" spans="22:26">
      <c r="V442" s="71"/>
      <c r="W442" s="71"/>
      <c r="X442" s="71"/>
      <c r="Y442" s="71"/>
      <c r="Z442" s="71"/>
    </row>
    <row r="443" spans="22:26">
      <c r="V443" s="71"/>
      <c r="W443" s="71"/>
      <c r="X443" s="71"/>
      <c r="Y443" s="71"/>
      <c r="Z443" s="71"/>
    </row>
    <row r="444" spans="22:26">
      <c r="V444" s="71"/>
      <c r="W444" s="71"/>
      <c r="X444" s="71"/>
      <c r="Y444" s="71"/>
      <c r="Z444" s="71"/>
    </row>
    <row r="445" spans="22:26">
      <c r="V445" s="71"/>
      <c r="W445" s="71"/>
      <c r="X445" s="71"/>
      <c r="Y445" s="71"/>
      <c r="Z445" s="71"/>
    </row>
    <row r="446" spans="22:26">
      <c r="V446" s="71"/>
      <c r="W446" s="71"/>
      <c r="X446" s="71"/>
      <c r="Y446" s="71"/>
      <c r="Z446" s="71"/>
    </row>
    <row r="447" spans="22:26">
      <c r="V447" s="71"/>
      <c r="W447" s="71"/>
      <c r="X447" s="71"/>
      <c r="Y447" s="71"/>
      <c r="Z447" s="71"/>
    </row>
    <row r="448" spans="22:26">
      <c r="V448" s="71"/>
      <c r="W448" s="71"/>
      <c r="X448" s="71"/>
      <c r="Y448" s="71"/>
      <c r="Z448" s="71"/>
    </row>
    <row r="449" spans="22:26">
      <c r="V449" s="71"/>
      <c r="W449" s="71"/>
      <c r="X449" s="71"/>
      <c r="Y449" s="71"/>
      <c r="Z449" s="71"/>
    </row>
    <row r="450" spans="22:26">
      <c r="V450" s="71"/>
      <c r="W450" s="71"/>
      <c r="X450" s="71"/>
      <c r="Y450" s="71"/>
      <c r="Z450" s="71"/>
    </row>
    <row r="451" spans="22:26">
      <c r="V451" s="71"/>
      <c r="W451" s="71"/>
      <c r="X451" s="71"/>
      <c r="Y451" s="71"/>
      <c r="Z451" s="71"/>
    </row>
    <row r="452" spans="22:26">
      <c r="V452" s="71"/>
      <c r="W452" s="71"/>
      <c r="X452" s="71"/>
      <c r="Y452" s="71"/>
      <c r="Z452" s="71"/>
    </row>
    <row r="453" spans="22:26">
      <c r="V453" s="71"/>
      <c r="W453" s="71"/>
      <c r="X453" s="71"/>
      <c r="Y453" s="71"/>
      <c r="Z453" s="71"/>
    </row>
    <row r="454" spans="22:26">
      <c r="V454" s="71"/>
      <c r="W454" s="71"/>
      <c r="X454" s="71"/>
      <c r="Y454" s="71"/>
      <c r="Z454" s="71"/>
    </row>
    <row r="455" spans="22:26">
      <c r="V455" s="71"/>
      <c r="W455" s="71"/>
      <c r="X455" s="71"/>
      <c r="Y455" s="71"/>
      <c r="Z455" s="71"/>
    </row>
    <row r="456" spans="22:26">
      <c r="V456" s="71"/>
      <c r="W456" s="71"/>
      <c r="X456" s="71"/>
      <c r="Y456" s="71"/>
      <c r="Z456" s="71"/>
    </row>
    <row r="457" spans="22:26">
      <c r="V457" s="71"/>
      <c r="W457" s="71"/>
      <c r="X457" s="71"/>
      <c r="Y457" s="71"/>
      <c r="Z457" s="71"/>
    </row>
    <row r="458" spans="22:26">
      <c r="V458" s="71"/>
      <c r="W458" s="71"/>
      <c r="X458" s="71"/>
      <c r="Y458" s="71"/>
      <c r="Z458" s="71"/>
    </row>
    <row r="459" spans="22:26">
      <c r="V459" s="71"/>
      <c r="W459" s="71"/>
      <c r="X459" s="71"/>
      <c r="Y459" s="71"/>
      <c r="Z459" s="71"/>
    </row>
    <row r="460" spans="22:26">
      <c r="V460" s="71"/>
      <c r="W460" s="71"/>
      <c r="X460" s="71"/>
      <c r="Y460" s="71"/>
      <c r="Z460" s="71"/>
    </row>
    <row r="461" spans="22:26">
      <c r="V461" s="71"/>
      <c r="W461" s="71"/>
      <c r="X461" s="71"/>
      <c r="Y461" s="71"/>
      <c r="Z461" s="71"/>
    </row>
    <row r="462" spans="22:26">
      <c r="V462" s="71"/>
      <c r="W462" s="71"/>
      <c r="X462" s="71"/>
      <c r="Y462" s="71"/>
      <c r="Z462" s="71"/>
    </row>
    <row r="463" spans="22:26">
      <c r="V463" s="71"/>
      <c r="W463" s="71"/>
      <c r="X463" s="71"/>
      <c r="Y463" s="71"/>
      <c r="Z463" s="71"/>
    </row>
    <row r="464" spans="22:26">
      <c r="V464" s="71"/>
      <c r="W464" s="71"/>
      <c r="X464" s="71"/>
      <c r="Y464" s="71"/>
      <c r="Z464" s="71"/>
    </row>
    <row r="465" spans="22:26">
      <c r="V465" s="71"/>
      <c r="W465" s="71"/>
      <c r="X465" s="71"/>
      <c r="Y465" s="71"/>
      <c r="Z465" s="71"/>
    </row>
    <row r="466" spans="22:26">
      <c r="V466" s="71"/>
      <c r="W466" s="71"/>
      <c r="X466" s="71"/>
      <c r="Y466" s="71"/>
      <c r="Z466" s="71"/>
    </row>
    <row r="467" spans="22:26">
      <c r="V467" s="71"/>
      <c r="W467" s="71"/>
      <c r="X467" s="71"/>
      <c r="Y467" s="71"/>
      <c r="Z467" s="71"/>
    </row>
    <row r="468" spans="22:26">
      <c r="V468" s="71"/>
      <c r="W468" s="71"/>
      <c r="X468" s="71"/>
      <c r="Y468" s="71"/>
      <c r="Z468" s="71"/>
    </row>
    <row r="469" spans="22:26">
      <c r="V469" s="71"/>
      <c r="W469" s="71"/>
      <c r="X469" s="71"/>
      <c r="Y469" s="71"/>
      <c r="Z469" s="71"/>
    </row>
    <row r="470" spans="22:26">
      <c r="V470" s="71"/>
      <c r="W470" s="71"/>
      <c r="X470" s="71"/>
      <c r="Y470" s="71"/>
      <c r="Z470" s="71"/>
    </row>
    <row r="471" spans="22:26">
      <c r="V471" s="71"/>
      <c r="W471" s="71"/>
      <c r="X471" s="71"/>
      <c r="Y471" s="71"/>
      <c r="Z471" s="71"/>
    </row>
    <row r="472" spans="22:26">
      <c r="V472" s="71"/>
      <c r="W472" s="71"/>
      <c r="X472" s="71"/>
      <c r="Y472" s="71"/>
      <c r="Z472" s="71"/>
    </row>
    <row r="473" spans="22:26">
      <c r="V473" s="71"/>
      <c r="W473" s="71"/>
      <c r="X473" s="71"/>
      <c r="Y473" s="71"/>
      <c r="Z473" s="71"/>
    </row>
    <row r="474" spans="22:26">
      <c r="V474" s="71"/>
      <c r="W474" s="71"/>
      <c r="X474" s="71"/>
      <c r="Y474" s="71"/>
      <c r="Z474" s="71"/>
    </row>
    <row r="475" spans="22:26">
      <c r="V475" s="71"/>
      <c r="W475" s="71"/>
      <c r="X475" s="71"/>
      <c r="Y475" s="71"/>
      <c r="Z475" s="71"/>
    </row>
    <row r="476" spans="22:26">
      <c r="V476" s="71"/>
      <c r="W476" s="71"/>
      <c r="X476" s="71"/>
      <c r="Y476" s="71"/>
      <c r="Z476" s="71"/>
    </row>
    <row r="477" spans="22:26">
      <c r="V477" s="71"/>
      <c r="W477" s="71"/>
      <c r="X477" s="71"/>
      <c r="Y477" s="71"/>
      <c r="Z477" s="71"/>
    </row>
    <row r="478" spans="22:26">
      <c r="V478" s="71"/>
      <c r="W478" s="71"/>
      <c r="X478" s="71"/>
      <c r="Y478" s="71"/>
      <c r="Z478" s="71"/>
    </row>
    <row r="479" spans="22:26">
      <c r="V479" s="71"/>
      <c r="W479" s="71"/>
      <c r="X479" s="71"/>
      <c r="Y479" s="71"/>
      <c r="Z479" s="71"/>
    </row>
    <row r="480" spans="22:26">
      <c r="V480" s="71"/>
      <c r="W480" s="71"/>
      <c r="X480" s="71"/>
      <c r="Y480" s="71"/>
      <c r="Z480" s="71"/>
    </row>
    <row r="481" spans="22:26">
      <c r="V481" s="71"/>
      <c r="W481" s="71"/>
      <c r="X481" s="71"/>
      <c r="Y481" s="71"/>
      <c r="Z481" s="71"/>
    </row>
    <row r="482" spans="22:26">
      <c r="V482" s="71"/>
      <c r="W482" s="71"/>
      <c r="X482" s="71"/>
      <c r="Y482" s="71"/>
      <c r="Z482" s="71"/>
    </row>
    <row r="483" spans="22:26">
      <c r="V483" s="71"/>
      <c r="W483" s="71"/>
      <c r="X483" s="71"/>
      <c r="Y483" s="71"/>
      <c r="Z483" s="71"/>
    </row>
    <row r="484" spans="22:26">
      <c r="V484" s="71"/>
      <c r="W484" s="71"/>
      <c r="X484" s="71"/>
      <c r="Y484" s="71"/>
      <c r="Z484" s="71"/>
    </row>
    <row r="485" spans="22:26">
      <c r="V485" s="71"/>
      <c r="W485" s="71"/>
      <c r="X485" s="71"/>
      <c r="Y485" s="71"/>
      <c r="Z485" s="71"/>
    </row>
    <row r="486" spans="22:26">
      <c r="V486" s="71"/>
      <c r="W486" s="71"/>
      <c r="X486" s="71"/>
      <c r="Y486" s="71"/>
      <c r="Z486" s="71"/>
    </row>
    <row r="487" spans="22:26">
      <c r="V487" s="71"/>
      <c r="W487" s="71"/>
      <c r="X487" s="71"/>
      <c r="Y487" s="71"/>
      <c r="Z487" s="71"/>
    </row>
    <row r="488" spans="22:26">
      <c r="V488" s="71"/>
      <c r="W488" s="71"/>
      <c r="X488" s="71"/>
      <c r="Y488" s="71"/>
      <c r="Z488" s="71"/>
    </row>
    <row r="489" spans="22:26">
      <c r="V489" s="71"/>
      <c r="W489" s="71"/>
      <c r="X489" s="71"/>
      <c r="Y489" s="71"/>
      <c r="Z489" s="71"/>
    </row>
    <row r="490" spans="22:26">
      <c r="V490" s="71"/>
      <c r="W490" s="71"/>
      <c r="X490" s="71"/>
      <c r="Y490" s="71"/>
      <c r="Z490" s="71"/>
    </row>
    <row r="491" spans="22:26">
      <c r="V491" s="71"/>
      <c r="W491" s="71"/>
      <c r="X491" s="71"/>
      <c r="Y491" s="71"/>
      <c r="Z491" s="71"/>
    </row>
    <row r="492" spans="22:26">
      <c r="V492" s="71"/>
      <c r="W492" s="71"/>
      <c r="X492" s="71"/>
      <c r="Y492" s="71"/>
      <c r="Z492" s="71"/>
    </row>
    <row r="493" spans="22:26">
      <c r="V493" s="71"/>
      <c r="W493" s="71"/>
      <c r="X493" s="71"/>
      <c r="Y493" s="71"/>
      <c r="Z493" s="71"/>
    </row>
    <row r="494" spans="22:26">
      <c r="V494" s="71"/>
      <c r="W494" s="71"/>
      <c r="X494" s="71"/>
      <c r="Y494" s="71"/>
      <c r="Z494" s="71"/>
    </row>
    <row r="495" spans="22:26">
      <c r="V495" s="71"/>
      <c r="W495" s="71"/>
      <c r="X495" s="71"/>
      <c r="Y495" s="71"/>
      <c r="Z495" s="71"/>
    </row>
    <row r="496" spans="22:26">
      <c r="V496" s="71"/>
      <c r="W496" s="71"/>
      <c r="X496" s="71"/>
      <c r="Y496" s="71"/>
      <c r="Z496" s="71"/>
    </row>
    <row r="497" spans="22:26">
      <c r="V497" s="71"/>
      <c r="W497" s="71"/>
      <c r="X497" s="71"/>
      <c r="Y497" s="71"/>
      <c r="Z497" s="71"/>
    </row>
    <row r="498" spans="22:26">
      <c r="V498" s="71"/>
      <c r="W498" s="71"/>
      <c r="X498" s="71"/>
      <c r="Y498" s="71"/>
      <c r="Z498" s="71"/>
    </row>
    <row r="499" spans="22:26">
      <c r="V499" s="71"/>
      <c r="W499" s="71"/>
      <c r="X499" s="71"/>
      <c r="Y499" s="71"/>
      <c r="Z499" s="71"/>
    </row>
    <row r="500" spans="22:26">
      <c r="V500" s="71"/>
      <c r="W500" s="71"/>
      <c r="X500" s="71"/>
      <c r="Y500" s="71"/>
      <c r="Z500" s="71"/>
    </row>
    <row r="501" spans="22:26">
      <c r="V501" s="71"/>
      <c r="W501" s="71"/>
      <c r="X501" s="71"/>
      <c r="Y501" s="71"/>
      <c r="Z501" s="71"/>
    </row>
    <row r="502" spans="22:26">
      <c r="V502" s="71"/>
      <c r="W502" s="71"/>
      <c r="X502" s="71"/>
      <c r="Y502" s="71"/>
      <c r="Z502" s="71"/>
    </row>
    <row r="503" spans="22:26">
      <c r="V503" s="71"/>
      <c r="W503" s="71"/>
      <c r="X503" s="71"/>
      <c r="Y503" s="71"/>
      <c r="Z503" s="71"/>
    </row>
    <row r="504" spans="22:26">
      <c r="V504" s="71"/>
      <c r="W504" s="71"/>
      <c r="X504" s="71"/>
      <c r="Y504" s="71"/>
      <c r="Z504" s="71"/>
    </row>
    <row r="505" spans="22:26">
      <c r="V505" s="71"/>
      <c r="W505" s="71"/>
      <c r="X505" s="71"/>
      <c r="Y505" s="71"/>
      <c r="Z505" s="71"/>
    </row>
    <row r="506" spans="22:26">
      <c r="V506" s="71"/>
      <c r="W506" s="71"/>
      <c r="X506" s="71"/>
      <c r="Y506" s="71"/>
      <c r="Z506" s="71"/>
    </row>
    <row r="507" spans="22:26">
      <c r="V507" s="71"/>
      <c r="W507" s="71"/>
      <c r="X507" s="71"/>
      <c r="Y507" s="71"/>
      <c r="Z507" s="71"/>
    </row>
    <row r="508" spans="22:26">
      <c r="V508" s="71"/>
      <c r="W508" s="71"/>
      <c r="X508" s="71"/>
      <c r="Y508" s="71"/>
      <c r="Z508" s="71"/>
    </row>
    <row r="509" spans="22:26">
      <c r="V509" s="71"/>
      <c r="W509" s="71"/>
      <c r="X509" s="71"/>
      <c r="Y509" s="71"/>
      <c r="Z509" s="71"/>
    </row>
    <row r="510" spans="22:26">
      <c r="V510" s="71"/>
      <c r="W510" s="71"/>
      <c r="X510" s="71"/>
      <c r="Y510" s="71"/>
      <c r="Z510" s="71"/>
    </row>
    <row r="511" spans="22:26">
      <c r="V511" s="71"/>
      <c r="W511" s="71"/>
      <c r="X511" s="71"/>
      <c r="Y511" s="71"/>
      <c r="Z511" s="71"/>
    </row>
    <row r="512" spans="22:26">
      <c r="V512" s="71"/>
      <c r="W512" s="71"/>
      <c r="X512" s="71"/>
      <c r="Y512" s="71"/>
      <c r="Z512" s="71"/>
    </row>
    <row r="513" spans="22:26">
      <c r="V513" s="71"/>
      <c r="W513" s="71"/>
      <c r="X513" s="71"/>
      <c r="Y513" s="71"/>
      <c r="Z513" s="71"/>
    </row>
    <row r="514" spans="22:26">
      <c r="V514" s="71"/>
      <c r="W514" s="71"/>
      <c r="X514" s="71"/>
      <c r="Y514" s="71"/>
      <c r="Z514" s="71"/>
    </row>
    <row r="515" spans="22:26">
      <c r="V515" s="71"/>
      <c r="W515" s="71"/>
      <c r="X515" s="71"/>
      <c r="Y515" s="71"/>
      <c r="Z515" s="71"/>
    </row>
    <row r="516" spans="22:26">
      <c r="V516" s="71"/>
      <c r="W516" s="71"/>
      <c r="X516" s="71"/>
      <c r="Y516" s="71"/>
      <c r="Z516" s="71"/>
    </row>
    <row r="517" spans="22:26">
      <c r="V517" s="71"/>
      <c r="W517" s="71"/>
      <c r="X517" s="71"/>
      <c r="Y517" s="71"/>
      <c r="Z517" s="71"/>
    </row>
    <row r="518" spans="22:26">
      <c r="V518" s="71"/>
      <c r="W518" s="71"/>
      <c r="X518" s="71"/>
      <c r="Y518" s="71"/>
      <c r="Z518" s="71"/>
    </row>
    <row r="519" spans="22:26">
      <c r="V519" s="71"/>
      <c r="W519" s="71"/>
      <c r="X519" s="71"/>
      <c r="Y519" s="71"/>
      <c r="Z519" s="71"/>
    </row>
    <row r="520" spans="22:26">
      <c r="V520" s="71"/>
      <c r="W520" s="71"/>
      <c r="X520" s="71"/>
      <c r="Y520" s="71"/>
      <c r="Z520" s="71"/>
    </row>
    <row r="521" spans="22:26">
      <c r="V521" s="71"/>
      <c r="W521" s="71"/>
      <c r="X521" s="71"/>
      <c r="Y521" s="71"/>
      <c r="Z521" s="71"/>
    </row>
    <row r="522" spans="22:26">
      <c r="V522" s="71"/>
      <c r="W522" s="71"/>
      <c r="X522" s="71"/>
      <c r="Y522" s="71"/>
      <c r="Z522" s="71"/>
    </row>
    <row r="523" spans="22:26">
      <c r="V523" s="71"/>
      <c r="W523" s="71"/>
      <c r="X523" s="71"/>
      <c r="Y523" s="71"/>
      <c r="Z523" s="71"/>
    </row>
    <row r="524" spans="22:26">
      <c r="V524" s="71"/>
      <c r="W524" s="71"/>
      <c r="X524" s="71"/>
      <c r="Y524" s="71"/>
      <c r="Z524" s="71"/>
    </row>
    <row r="525" spans="22:26">
      <c r="V525" s="71"/>
      <c r="W525" s="71"/>
      <c r="X525" s="71"/>
      <c r="Y525" s="71"/>
      <c r="Z525" s="71"/>
    </row>
    <row r="526" spans="22:26">
      <c r="V526" s="71"/>
      <c r="W526" s="71"/>
      <c r="X526" s="71"/>
      <c r="Y526" s="71"/>
      <c r="Z526" s="71"/>
    </row>
    <row r="527" spans="22:26">
      <c r="V527" s="71"/>
      <c r="W527" s="71"/>
      <c r="X527" s="71"/>
      <c r="Y527" s="71"/>
      <c r="Z527" s="71"/>
    </row>
    <row r="528" spans="22:26">
      <c r="V528" s="71"/>
      <c r="W528" s="71"/>
      <c r="X528" s="71"/>
      <c r="Y528" s="71"/>
      <c r="Z528" s="71"/>
    </row>
    <row r="529" spans="22:26">
      <c r="V529" s="71"/>
      <c r="W529" s="71"/>
      <c r="X529" s="71"/>
      <c r="Y529" s="71"/>
      <c r="Z529" s="71"/>
    </row>
    <row r="530" spans="22:26">
      <c r="V530" s="71"/>
      <c r="W530" s="71"/>
      <c r="X530" s="71"/>
      <c r="Y530" s="71"/>
      <c r="Z530" s="71"/>
    </row>
    <row r="531" spans="22:26">
      <c r="V531" s="71"/>
      <c r="W531" s="71"/>
      <c r="X531" s="71"/>
      <c r="Y531" s="71"/>
      <c r="Z531" s="71"/>
    </row>
    <row r="532" spans="22:26">
      <c r="V532" s="71"/>
      <c r="W532" s="71"/>
      <c r="X532" s="71"/>
      <c r="Y532" s="71"/>
      <c r="Z532" s="71"/>
    </row>
    <row r="533" spans="22:26">
      <c r="V533" s="71"/>
      <c r="W533" s="71"/>
      <c r="X533" s="71"/>
      <c r="Y533" s="71"/>
      <c r="Z533" s="71"/>
    </row>
    <row r="534" spans="22:26">
      <c r="V534" s="71"/>
      <c r="W534" s="71"/>
      <c r="X534" s="71"/>
      <c r="Y534" s="71"/>
      <c r="Z534" s="71"/>
    </row>
    <row r="535" spans="22:26">
      <c r="V535" s="71"/>
      <c r="W535" s="71"/>
      <c r="X535" s="71"/>
      <c r="Y535" s="71"/>
      <c r="Z535" s="71"/>
    </row>
    <row r="536" spans="22:26">
      <c r="V536" s="71"/>
      <c r="W536" s="71"/>
      <c r="X536" s="71"/>
      <c r="Y536" s="71"/>
      <c r="Z536" s="71"/>
    </row>
    <row r="537" spans="22:26">
      <c r="V537" s="71"/>
      <c r="W537" s="71"/>
      <c r="X537" s="71"/>
      <c r="Y537" s="71"/>
      <c r="Z537" s="71"/>
    </row>
    <row r="538" spans="22:26">
      <c r="V538" s="71"/>
      <c r="W538" s="71"/>
      <c r="X538" s="71"/>
      <c r="Y538" s="71"/>
      <c r="Z538" s="71"/>
    </row>
    <row r="539" spans="22:26">
      <c r="V539" s="71"/>
      <c r="W539" s="71"/>
      <c r="X539" s="71"/>
      <c r="Y539" s="71"/>
      <c r="Z539" s="71"/>
    </row>
    <row r="540" spans="22:26">
      <c r="V540" s="71"/>
      <c r="W540" s="71"/>
      <c r="X540" s="71"/>
      <c r="Y540" s="71"/>
      <c r="Z540" s="71"/>
    </row>
    <row r="541" spans="22:26">
      <c r="V541" s="71"/>
      <c r="W541" s="71"/>
      <c r="X541" s="71"/>
      <c r="Y541" s="71"/>
      <c r="Z541" s="71"/>
    </row>
    <row r="542" spans="22:26">
      <c r="V542" s="71"/>
      <c r="W542" s="71"/>
      <c r="X542" s="71"/>
      <c r="Y542" s="71"/>
      <c r="Z542" s="71"/>
    </row>
    <row r="543" spans="22:26">
      <c r="V543" s="71"/>
      <c r="W543" s="71"/>
      <c r="X543" s="71"/>
      <c r="Y543" s="71"/>
      <c r="Z543" s="71"/>
    </row>
    <row r="544" spans="22:26">
      <c r="V544" s="71"/>
      <c r="W544" s="71"/>
      <c r="X544" s="71"/>
      <c r="Y544" s="71"/>
      <c r="Z544" s="71"/>
    </row>
    <row r="545" spans="22:26">
      <c r="V545" s="71"/>
      <c r="W545" s="71"/>
      <c r="X545" s="71"/>
      <c r="Y545" s="71"/>
      <c r="Z545" s="71"/>
    </row>
    <row r="546" spans="22:26">
      <c r="V546" s="71"/>
      <c r="W546" s="71"/>
      <c r="X546" s="71"/>
      <c r="Y546" s="71"/>
      <c r="Z546" s="71"/>
    </row>
    <row r="547" spans="22:26">
      <c r="V547" s="71"/>
      <c r="W547" s="71"/>
      <c r="X547" s="71"/>
      <c r="Y547" s="71"/>
      <c r="Z547" s="71"/>
    </row>
    <row r="548" spans="22:26">
      <c r="V548" s="71"/>
      <c r="W548" s="71"/>
      <c r="X548" s="71"/>
      <c r="Y548" s="71"/>
      <c r="Z548" s="71"/>
    </row>
    <row r="549" spans="22:26">
      <c r="V549" s="71"/>
      <c r="W549" s="71"/>
      <c r="X549" s="71"/>
      <c r="Y549" s="71"/>
      <c r="Z549" s="71"/>
    </row>
    <row r="550" spans="22:26">
      <c r="V550" s="71"/>
      <c r="W550" s="71"/>
      <c r="X550" s="71"/>
      <c r="Y550" s="71"/>
      <c r="Z550" s="71"/>
    </row>
    <row r="551" spans="22:26">
      <c r="V551" s="71"/>
      <c r="W551" s="71"/>
      <c r="X551" s="71"/>
      <c r="Y551" s="71"/>
      <c r="Z551" s="71"/>
    </row>
    <row r="552" spans="22:26">
      <c r="V552" s="71"/>
      <c r="W552" s="71"/>
      <c r="X552" s="71"/>
      <c r="Y552" s="71"/>
      <c r="Z552" s="71"/>
    </row>
    <row r="553" spans="22:26">
      <c r="V553" s="71"/>
      <c r="W553" s="71"/>
      <c r="X553" s="71"/>
      <c r="Y553" s="71"/>
      <c r="Z553" s="71"/>
    </row>
    <row r="554" spans="22:26">
      <c r="V554" s="71"/>
      <c r="W554" s="71"/>
      <c r="X554" s="71"/>
      <c r="Y554" s="71"/>
      <c r="Z554" s="71"/>
    </row>
    <row r="555" spans="22:26">
      <c r="V555" s="71"/>
      <c r="W555" s="71"/>
      <c r="X555" s="71"/>
      <c r="Y555" s="71"/>
      <c r="Z555" s="71"/>
    </row>
    <row r="556" spans="22:26">
      <c r="V556" s="71"/>
      <c r="W556" s="71"/>
      <c r="X556" s="71"/>
      <c r="Y556" s="71"/>
      <c r="Z556" s="71"/>
    </row>
    <row r="557" spans="22:26">
      <c r="V557" s="71"/>
      <c r="W557" s="71"/>
      <c r="X557" s="71"/>
      <c r="Y557" s="71"/>
      <c r="Z557" s="71"/>
    </row>
    <row r="558" spans="22:26">
      <c r="V558" s="71"/>
      <c r="W558" s="71"/>
      <c r="X558" s="71"/>
      <c r="Y558" s="71"/>
      <c r="Z558" s="71"/>
    </row>
    <row r="559" spans="22:26">
      <c r="V559" s="71"/>
      <c r="W559" s="71"/>
      <c r="X559" s="71"/>
      <c r="Y559" s="71"/>
      <c r="Z559" s="71"/>
    </row>
    <row r="560" spans="22:26">
      <c r="V560" s="71"/>
      <c r="W560" s="71"/>
      <c r="X560" s="71"/>
      <c r="Y560" s="71"/>
      <c r="Z560" s="71"/>
    </row>
    <row r="561" spans="22:26">
      <c r="V561" s="71"/>
      <c r="W561" s="71"/>
      <c r="X561" s="71"/>
      <c r="Y561" s="71"/>
      <c r="Z561" s="71"/>
    </row>
    <row r="562" spans="22:26">
      <c r="V562" s="71"/>
      <c r="W562" s="71"/>
      <c r="X562" s="71"/>
      <c r="Y562" s="71"/>
      <c r="Z562" s="71"/>
    </row>
    <row r="563" spans="22:26">
      <c r="V563" s="71"/>
      <c r="W563" s="71"/>
      <c r="X563" s="71"/>
      <c r="Y563" s="71"/>
      <c r="Z563" s="71"/>
    </row>
    <row r="564" spans="22:26">
      <c r="V564" s="71"/>
      <c r="W564" s="71"/>
      <c r="X564" s="71"/>
      <c r="Y564" s="71"/>
      <c r="Z564" s="71"/>
    </row>
    <row r="565" spans="22:26">
      <c r="V565" s="71"/>
      <c r="W565" s="71"/>
      <c r="X565" s="71"/>
      <c r="Y565" s="71"/>
      <c r="Z565" s="71"/>
    </row>
    <row r="566" spans="22:26">
      <c r="V566" s="71"/>
      <c r="W566" s="71"/>
      <c r="X566" s="71"/>
      <c r="Y566" s="71"/>
      <c r="Z566" s="71"/>
    </row>
    <row r="567" spans="22:26">
      <c r="V567" s="71"/>
      <c r="W567" s="71"/>
      <c r="X567" s="71"/>
      <c r="Y567" s="71"/>
      <c r="Z567" s="71"/>
    </row>
    <row r="568" spans="22:26">
      <c r="V568" s="71"/>
      <c r="W568" s="71"/>
      <c r="X568" s="71"/>
      <c r="Y568" s="71"/>
      <c r="Z568" s="71"/>
    </row>
    <row r="569" spans="22:26">
      <c r="V569" s="71"/>
      <c r="W569" s="71"/>
      <c r="X569" s="71"/>
      <c r="Y569" s="71"/>
      <c r="Z569" s="71"/>
    </row>
    <row r="570" spans="22:26">
      <c r="V570" s="71"/>
      <c r="W570" s="71"/>
      <c r="X570" s="71"/>
      <c r="Y570" s="71"/>
      <c r="Z570" s="71"/>
    </row>
    <row r="571" spans="22:26">
      <c r="V571" s="71"/>
      <c r="W571" s="71"/>
      <c r="X571" s="71"/>
      <c r="Y571" s="71"/>
      <c r="Z571" s="71"/>
    </row>
    <row r="572" spans="22:26">
      <c r="V572" s="71"/>
      <c r="W572" s="71"/>
      <c r="X572" s="71"/>
      <c r="Y572" s="71"/>
      <c r="Z572" s="71"/>
    </row>
    <row r="573" spans="22:26">
      <c r="V573" s="71"/>
      <c r="W573" s="71"/>
      <c r="X573" s="71"/>
      <c r="Y573" s="71"/>
      <c r="Z573" s="71"/>
    </row>
    <row r="574" spans="22:26">
      <c r="V574" s="71"/>
      <c r="W574" s="71"/>
      <c r="X574" s="71"/>
      <c r="Y574" s="71"/>
      <c r="Z574" s="71"/>
    </row>
    <row r="575" spans="22:26">
      <c r="V575" s="71"/>
      <c r="W575" s="71"/>
      <c r="X575" s="71"/>
      <c r="Y575" s="71"/>
      <c r="Z575" s="71"/>
    </row>
    <row r="576" spans="22:26">
      <c r="V576" s="71"/>
      <c r="W576" s="71"/>
      <c r="X576" s="71"/>
      <c r="Y576" s="71"/>
      <c r="Z576" s="71"/>
    </row>
    <row r="577" spans="22:26">
      <c r="V577" s="71"/>
      <c r="W577" s="71"/>
      <c r="X577" s="71"/>
      <c r="Y577" s="71"/>
      <c r="Z577" s="71"/>
    </row>
    <row r="578" spans="22:26">
      <c r="V578" s="71"/>
      <c r="W578" s="71"/>
      <c r="X578" s="71"/>
      <c r="Y578" s="71"/>
      <c r="Z578" s="71"/>
    </row>
    <row r="579" spans="22:26">
      <c r="V579" s="71"/>
      <c r="W579" s="71"/>
      <c r="X579" s="71"/>
      <c r="Y579" s="71"/>
      <c r="Z579" s="71"/>
    </row>
    <row r="580" spans="22:26">
      <c r="V580" s="71"/>
      <c r="W580" s="71"/>
      <c r="X580" s="71"/>
      <c r="Y580" s="71"/>
      <c r="Z580" s="71"/>
    </row>
    <row r="581" spans="22:26">
      <c r="V581" s="71"/>
      <c r="W581" s="71"/>
      <c r="X581" s="71"/>
      <c r="Y581" s="71"/>
      <c r="Z581" s="71"/>
    </row>
    <row r="582" spans="22:26">
      <c r="V582" s="71"/>
      <c r="W582" s="71"/>
      <c r="X582" s="71"/>
      <c r="Y582" s="71"/>
      <c r="Z582" s="71"/>
    </row>
    <row r="583" spans="22:26">
      <c r="V583" s="71"/>
      <c r="W583" s="71"/>
      <c r="X583" s="71"/>
      <c r="Y583" s="71"/>
      <c r="Z583" s="71"/>
    </row>
    <row r="584" spans="22:26">
      <c r="V584" s="71"/>
      <c r="W584" s="71"/>
      <c r="X584" s="71"/>
      <c r="Y584" s="71"/>
      <c r="Z584" s="71"/>
    </row>
    <row r="585" spans="22:26">
      <c r="V585" s="71"/>
      <c r="W585" s="71"/>
      <c r="X585" s="71"/>
      <c r="Y585" s="71"/>
      <c r="Z585" s="71"/>
    </row>
    <row r="586" spans="22:26">
      <c r="V586" s="71"/>
      <c r="W586" s="71"/>
      <c r="X586" s="71"/>
      <c r="Y586" s="71"/>
      <c r="Z586" s="71"/>
    </row>
    <row r="587" spans="22:26">
      <c r="V587" s="71"/>
      <c r="W587" s="71"/>
      <c r="X587" s="71"/>
      <c r="Y587" s="71"/>
      <c r="Z587" s="71"/>
    </row>
    <row r="588" spans="22:26">
      <c r="V588" s="71"/>
      <c r="W588" s="71"/>
      <c r="X588" s="71"/>
      <c r="Y588" s="71"/>
      <c r="Z588" s="71"/>
    </row>
    <row r="589" spans="22:26">
      <c r="V589" s="71"/>
      <c r="W589" s="71"/>
      <c r="X589" s="71"/>
      <c r="Y589" s="71"/>
      <c r="Z589" s="71"/>
    </row>
    <row r="590" spans="22:26">
      <c r="V590" s="71"/>
      <c r="W590" s="71"/>
      <c r="X590" s="71"/>
      <c r="Y590" s="71"/>
      <c r="Z590" s="71"/>
    </row>
    <row r="591" spans="22:26">
      <c r="V591" s="71"/>
      <c r="W591" s="71"/>
      <c r="X591" s="71"/>
      <c r="Y591" s="71"/>
      <c r="Z591" s="71"/>
    </row>
    <row r="592" spans="22:26">
      <c r="V592" s="71"/>
      <c r="W592" s="71"/>
      <c r="X592" s="71"/>
      <c r="Y592" s="71"/>
      <c r="Z592" s="71"/>
    </row>
    <row r="593" spans="22:26">
      <c r="V593" s="71"/>
      <c r="W593" s="71"/>
      <c r="X593" s="71"/>
      <c r="Y593" s="71"/>
      <c r="Z593" s="71"/>
    </row>
    <row r="594" spans="22:26">
      <c r="V594" s="71"/>
      <c r="W594" s="71"/>
      <c r="X594" s="71"/>
      <c r="Y594" s="71"/>
      <c r="Z594" s="71"/>
    </row>
    <row r="595" spans="22:26">
      <c r="V595" s="71"/>
      <c r="W595" s="71"/>
      <c r="X595" s="71"/>
      <c r="Y595" s="71"/>
      <c r="Z595" s="71"/>
    </row>
    <row r="596" spans="22:26">
      <c r="V596" s="71"/>
      <c r="W596" s="71"/>
      <c r="X596" s="71"/>
      <c r="Y596" s="71"/>
      <c r="Z596" s="71"/>
    </row>
    <row r="597" spans="22:26">
      <c r="V597" s="71"/>
      <c r="W597" s="71"/>
      <c r="X597" s="71"/>
      <c r="Y597" s="71"/>
      <c r="Z597" s="71"/>
    </row>
    <row r="598" spans="22:26">
      <c r="V598" s="71"/>
      <c r="W598" s="71"/>
      <c r="X598" s="71"/>
      <c r="Y598" s="71"/>
      <c r="Z598" s="71"/>
    </row>
    <row r="599" spans="22:26">
      <c r="V599" s="71"/>
      <c r="W599" s="71"/>
      <c r="X599" s="71"/>
      <c r="Y599" s="71"/>
      <c r="Z599" s="71"/>
    </row>
    <row r="600" spans="22:26">
      <c r="V600" s="71"/>
      <c r="W600" s="71"/>
      <c r="X600" s="71"/>
      <c r="Y600" s="71"/>
      <c r="Z600" s="71"/>
    </row>
    <row r="601" spans="22:26">
      <c r="V601" s="71"/>
      <c r="W601" s="71"/>
      <c r="X601" s="71"/>
      <c r="Y601" s="71"/>
      <c r="Z601" s="71"/>
    </row>
    <row r="602" spans="22:26">
      <c r="V602" s="71"/>
      <c r="W602" s="71"/>
      <c r="X602" s="71"/>
      <c r="Y602" s="71"/>
      <c r="Z602" s="71"/>
    </row>
    <row r="603" spans="22:26">
      <c r="V603" s="71"/>
      <c r="W603" s="71"/>
      <c r="X603" s="71"/>
      <c r="Y603" s="71"/>
      <c r="Z603" s="71"/>
    </row>
    <row r="604" spans="22:26">
      <c r="V604" s="71"/>
      <c r="W604" s="71"/>
      <c r="X604" s="71"/>
      <c r="Y604" s="71"/>
      <c r="Z604" s="71"/>
    </row>
    <row r="605" spans="22:26">
      <c r="V605" s="71"/>
      <c r="W605" s="71"/>
      <c r="X605" s="71"/>
      <c r="Y605" s="71"/>
      <c r="Z605" s="71"/>
    </row>
    <row r="606" spans="22:26">
      <c r="V606" s="71"/>
      <c r="W606" s="71"/>
      <c r="X606" s="71"/>
      <c r="Y606" s="71"/>
      <c r="Z606" s="71"/>
    </row>
    <row r="607" spans="22:26">
      <c r="V607" s="71"/>
      <c r="W607" s="71"/>
      <c r="X607" s="71"/>
      <c r="Y607" s="71"/>
      <c r="Z607" s="71"/>
    </row>
    <row r="608" spans="22:26">
      <c r="V608" s="71"/>
      <c r="W608" s="71"/>
      <c r="X608" s="71"/>
      <c r="Y608" s="71"/>
      <c r="Z608" s="71"/>
    </row>
    <row r="609" spans="22:26">
      <c r="V609" s="71"/>
      <c r="W609" s="71"/>
      <c r="X609" s="71"/>
      <c r="Y609" s="71"/>
      <c r="Z609" s="71"/>
    </row>
    <row r="610" spans="22:26">
      <c r="V610" s="71"/>
      <c r="W610" s="71"/>
      <c r="X610" s="71"/>
      <c r="Y610" s="71"/>
      <c r="Z610" s="71"/>
    </row>
    <row r="611" spans="22:26">
      <c r="V611" s="71"/>
      <c r="W611" s="71"/>
      <c r="X611" s="71"/>
      <c r="Y611" s="71"/>
      <c r="Z611" s="71"/>
    </row>
    <row r="612" spans="22:26">
      <c r="V612" s="71"/>
      <c r="W612" s="71"/>
      <c r="X612" s="71"/>
      <c r="Y612" s="71"/>
      <c r="Z612" s="71"/>
    </row>
    <row r="613" spans="22:26">
      <c r="V613" s="71"/>
      <c r="W613" s="71"/>
      <c r="X613" s="71"/>
      <c r="Y613" s="71"/>
      <c r="Z613" s="71"/>
    </row>
    <row r="614" spans="22:26">
      <c r="V614" s="71"/>
      <c r="W614" s="71"/>
      <c r="X614" s="71"/>
      <c r="Y614" s="71"/>
      <c r="Z614" s="71"/>
    </row>
    <row r="615" spans="22:26">
      <c r="V615" s="71"/>
      <c r="W615" s="71"/>
      <c r="X615" s="71"/>
      <c r="Y615" s="71"/>
      <c r="Z615" s="71"/>
    </row>
    <row r="616" spans="22:26">
      <c r="V616" s="71"/>
      <c r="W616" s="71"/>
      <c r="X616" s="71"/>
      <c r="Y616" s="71"/>
      <c r="Z616" s="71"/>
    </row>
    <row r="617" spans="22:26">
      <c r="V617" s="71"/>
      <c r="W617" s="71"/>
      <c r="X617" s="71"/>
      <c r="Y617" s="71"/>
      <c r="Z617" s="71"/>
    </row>
    <row r="618" spans="22:26">
      <c r="V618" s="71"/>
      <c r="W618" s="71"/>
      <c r="X618" s="71"/>
      <c r="Y618" s="71"/>
      <c r="Z618" s="71"/>
    </row>
    <row r="619" spans="22:26">
      <c r="V619" s="71"/>
      <c r="W619" s="71"/>
      <c r="X619" s="71"/>
      <c r="Y619" s="71"/>
      <c r="Z619" s="71"/>
    </row>
    <row r="620" spans="22:26">
      <c r="V620" s="71"/>
      <c r="W620" s="71"/>
      <c r="X620" s="71"/>
      <c r="Y620" s="71"/>
      <c r="Z620" s="71"/>
    </row>
    <row r="621" spans="22:26">
      <c r="V621" s="71"/>
      <c r="W621" s="71"/>
      <c r="X621" s="71"/>
      <c r="Y621" s="71"/>
      <c r="Z621" s="71"/>
    </row>
    <row r="622" spans="22:26">
      <c r="V622" s="71"/>
      <c r="W622" s="71"/>
      <c r="X622" s="71"/>
      <c r="Y622" s="71"/>
      <c r="Z622" s="71"/>
    </row>
    <row r="623" spans="22:26">
      <c r="V623" s="71"/>
      <c r="W623" s="71"/>
      <c r="X623" s="71"/>
      <c r="Y623" s="71"/>
      <c r="Z623" s="71"/>
    </row>
    <row r="624" spans="22:26">
      <c r="V624" s="71"/>
      <c r="W624" s="71"/>
      <c r="X624" s="71"/>
      <c r="Y624" s="71"/>
      <c r="Z624" s="71"/>
    </row>
    <row r="625" spans="22:26">
      <c r="V625" s="71"/>
      <c r="W625" s="71"/>
      <c r="X625" s="71"/>
      <c r="Y625" s="71"/>
      <c r="Z625" s="71"/>
    </row>
    <row r="626" spans="22:26">
      <c r="V626" s="71"/>
      <c r="W626" s="71"/>
      <c r="X626" s="71"/>
      <c r="Y626" s="71"/>
      <c r="Z626" s="71"/>
    </row>
    <row r="627" spans="22:26">
      <c r="V627" s="71"/>
      <c r="W627" s="71"/>
      <c r="X627" s="71"/>
      <c r="Y627" s="71"/>
      <c r="Z627" s="71"/>
    </row>
    <row r="628" spans="22:26">
      <c r="V628" s="71"/>
      <c r="W628" s="71"/>
      <c r="X628" s="71"/>
      <c r="Y628" s="71"/>
      <c r="Z628" s="71"/>
    </row>
    <row r="629" spans="22:26">
      <c r="V629" s="71"/>
      <c r="W629" s="71"/>
      <c r="X629" s="71"/>
      <c r="Y629" s="71"/>
      <c r="Z629" s="71"/>
    </row>
    <row r="630" spans="22:26">
      <c r="V630" s="71"/>
      <c r="W630" s="71"/>
      <c r="X630" s="71"/>
      <c r="Y630" s="71"/>
      <c r="Z630" s="71"/>
    </row>
    <row r="631" spans="22:26">
      <c r="V631" s="71"/>
      <c r="W631" s="71"/>
      <c r="X631" s="71"/>
      <c r="Y631" s="71"/>
      <c r="Z631" s="71"/>
    </row>
    <row r="632" spans="22:26">
      <c r="V632" s="71"/>
      <c r="W632" s="71"/>
      <c r="X632" s="71"/>
      <c r="Y632" s="71"/>
      <c r="Z632" s="71"/>
    </row>
    <row r="633" spans="22:26">
      <c r="V633" s="71"/>
      <c r="W633" s="71"/>
      <c r="X633" s="71"/>
      <c r="Y633" s="71"/>
      <c r="Z633" s="71"/>
    </row>
    <row r="634" spans="22:26">
      <c r="V634" s="71"/>
      <c r="W634" s="71"/>
      <c r="X634" s="71"/>
      <c r="Y634" s="71"/>
      <c r="Z634" s="71"/>
    </row>
    <row r="635" spans="22:26">
      <c r="V635" s="71"/>
      <c r="W635" s="71"/>
      <c r="X635" s="71"/>
      <c r="Y635" s="71"/>
      <c r="Z635" s="71"/>
    </row>
    <row r="636" spans="22:26">
      <c r="V636" s="71"/>
      <c r="W636" s="71"/>
      <c r="X636" s="71"/>
      <c r="Y636" s="71"/>
      <c r="Z636" s="71"/>
    </row>
    <row r="637" spans="22:26">
      <c r="V637" s="71"/>
      <c r="W637" s="71"/>
      <c r="X637" s="71"/>
      <c r="Y637" s="71"/>
      <c r="Z637" s="71"/>
    </row>
    <row r="638" spans="22:26">
      <c r="V638" s="71"/>
      <c r="W638" s="71"/>
      <c r="X638" s="71"/>
      <c r="Y638" s="71"/>
      <c r="Z638" s="71"/>
    </row>
    <row r="639" spans="22:26">
      <c r="V639" s="71"/>
      <c r="W639" s="71"/>
      <c r="X639" s="71"/>
      <c r="Y639" s="71"/>
      <c r="Z639" s="71"/>
    </row>
    <row r="640" spans="22:26">
      <c r="V640" s="71"/>
      <c r="W640" s="71"/>
      <c r="X640" s="71"/>
      <c r="Y640" s="71"/>
      <c r="Z640" s="71"/>
    </row>
    <row r="641" spans="22:26">
      <c r="V641" s="71"/>
      <c r="W641" s="71"/>
      <c r="X641" s="71"/>
      <c r="Y641" s="71"/>
      <c r="Z641" s="71"/>
    </row>
    <row r="642" spans="22:26">
      <c r="V642" s="71"/>
      <c r="W642" s="71"/>
      <c r="X642" s="71"/>
      <c r="Y642" s="71"/>
      <c r="Z642" s="71"/>
    </row>
    <row r="643" spans="22:26">
      <c r="V643" s="71"/>
      <c r="W643" s="71"/>
      <c r="X643" s="71"/>
      <c r="Y643" s="71"/>
      <c r="Z643" s="71"/>
    </row>
    <row r="644" spans="22:26">
      <c r="V644" s="71"/>
      <c r="W644" s="71"/>
      <c r="X644" s="71"/>
      <c r="Y644" s="71"/>
      <c r="Z644" s="71"/>
    </row>
    <row r="645" spans="22:26">
      <c r="V645" s="71"/>
      <c r="W645" s="71"/>
      <c r="X645" s="71"/>
      <c r="Y645" s="71"/>
      <c r="Z645" s="71"/>
    </row>
    <row r="646" spans="22:26">
      <c r="V646" s="71"/>
      <c r="W646" s="71"/>
      <c r="X646" s="71"/>
      <c r="Y646" s="71"/>
      <c r="Z646" s="71"/>
    </row>
    <row r="647" spans="22:26">
      <c r="V647" s="71"/>
      <c r="W647" s="71"/>
      <c r="X647" s="71"/>
      <c r="Y647" s="71"/>
      <c r="Z647" s="71"/>
    </row>
    <row r="648" spans="22:26">
      <c r="V648" s="71"/>
      <c r="W648" s="71"/>
      <c r="X648" s="71"/>
      <c r="Y648" s="71"/>
      <c r="Z648" s="71"/>
    </row>
    <row r="649" spans="22:26">
      <c r="V649" s="71"/>
      <c r="W649" s="71"/>
      <c r="X649" s="71"/>
      <c r="Y649" s="71"/>
      <c r="Z649" s="71"/>
    </row>
    <row r="650" spans="22:26">
      <c r="V650" s="71"/>
      <c r="W650" s="71"/>
      <c r="X650" s="71"/>
      <c r="Y650" s="71"/>
      <c r="Z650" s="71"/>
    </row>
    <row r="651" spans="22:26">
      <c r="V651" s="71"/>
      <c r="W651" s="71"/>
      <c r="X651" s="71"/>
      <c r="Y651" s="71"/>
      <c r="Z651" s="71"/>
    </row>
    <row r="652" spans="22:26">
      <c r="V652" s="71"/>
      <c r="W652" s="71"/>
      <c r="X652" s="71"/>
      <c r="Y652" s="71"/>
      <c r="Z652" s="71"/>
    </row>
    <row r="653" spans="22:26">
      <c r="V653" s="71"/>
      <c r="W653" s="71"/>
      <c r="X653" s="71"/>
      <c r="Y653" s="71"/>
      <c r="Z653" s="71"/>
    </row>
    <row r="654" spans="22:26">
      <c r="V654" s="71"/>
      <c r="W654" s="71"/>
      <c r="X654" s="71"/>
      <c r="Y654" s="71"/>
      <c r="Z654" s="71"/>
    </row>
    <row r="655" spans="22:26">
      <c r="V655" s="71"/>
      <c r="W655" s="71"/>
      <c r="X655" s="71"/>
      <c r="Y655" s="71"/>
      <c r="Z655" s="71"/>
    </row>
    <row r="656" spans="22:26">
      <c r="V656" s="71"/>
      <c r="W656" s="71"/>
      <c r="X656" s="71"/>
      <c r="Y656" s="71"/>
      <c r="Z656" s="71"/>
    </row>
    <row r="657" spans="22:26">
      <c r="V657" s="71"/>
      <c r="W657" s="71"/>
      <c r="X657" s="71"/>
      <c r="Y657" s="71"/>
      <c r="Z657" s="71"/>
    </row>
    <row r="658" spans="22:26">
      <c r="V658" s="71"/>
      <c r="W658" s="71"/>
      <c r="X658" s="71"/>
      <c r="Y658" s="71"/>
      <c r="Z658" s="71"/>
    </row>
    <row r="659" spans="22:26">
      <c r="V659" s="71"/>
      <c r="W659" s="71"/>
      <c r="X659" s="71"/>
      <c r="Y659" s="71"/>
      <c r="Z659" s="71"/>
    </row>
    <row r="660" spans="22:26">
      <c r="V660" s="71"/>
      <c r="W660" s="71"/>
      <c r="X660" s="71"/>
      <c r="Y660" s="71"/>
      <c r="Z660" s="71"/>
    </row>
    <row r="661" spans="22:26">
      <c r="V661" s="71"/>
      <c r="W661" s="71"/>
      <c r="X661" s="71"/>
      <c r="Y661" s="71"/>
      <c r="Z661" s="71"/>
    </row>
    <row r="662" spans="22:26">
      <c r="V662" s="71"/>
      <c r="W662" s="71"/>
      <c r="X662" s="71"/>
      <c r="Y662" s="71"/>
      <c r="Z662" s="71"/>
    </row>
    <row r="663" spans="22:26">
      <c r="V663" s="71"/>
      <c r="W663" s="71"/>
      <c r="X663" s="71"/>
      <c r="Y663" s="71"/>
      <c r="Z663" s="71"/>
    </row>
    <row r="664" spans="22:26">
      <c r="V664" s="71"/>
      <c r="W664" s="71"/>
      <c r="X664" s="71"/>
      <c r="Y664" s="71"/>
      <c r="Z664" s="71"/>
    </row>
    <row r="665" spans="22:26">
      <c r="V665" s="71"/>
      <c r="W665" s="71"/>
      <c r="X665" s="71"/>
      <c r="Y665" s="71"/>
      <c r="Z665" s="71"/>
    </row>
    <row r="666" spans="22:26">
      <c r="V666" s="71"/>
      <c r="W666" s="71"/>
      <c r="X666" s="71"/>
      <c r="Y666" s="71"/>
      <c r="Z666" s="71"/>
    </row>
    <row r="667" spans="22:26">
      <c r="V667" s="71"/>
      <c r="W667" s="71"/>
      <c r="X667" s="71"/>
      <c r="Y667" s="71"/>
      <c r="Z667" s="71"/>
    </row>
    <row r="668" spans="22:26">
      <c r="V668" s="71"/>
      <c r="W668" s="71"/>
      <c r="X668" s="71"/>
      <c r="Y668" s="71"/>
      <c r="Z668" s="71"/>
    </row>
    <row r="669" spans="22:26">
      <c r="V669" s="71"/>
      <c r="W669" s="71"/>
      <c r="X669" s="71"/>
      <c r="Y669" s="71"/>
      <c r="Z669" s="71"/>
    </row>
    <row r="670" spans="22:26">
      <c r="V670" s="71"/>
      <c r="W670" s="71"/>
      <c r="X670" s="71"/>
      <c r="Y670" s="71"/>
      <c r="Z670" s="71"/>
    </row>
    <row r="671" spans="22:26">
      <c r="V671" s="71"/>
      <c r="W671" s="71"/>
      <c r="X671" s="71"/>
      <c r="Y671" s="71"/>
      <c r="Z671" s="71"/>
    </row>
    <row r="672" spans="22:26">
      <c r="V672" s="71"/>
      <c r="W672" s="71"/>
      <c r="X672" s="71"/>
      <c r="Y672" s="71"/>
      <c r="Z672" s="71"/>
    </row>
    <row r="673" spans="22:26">
      <c r="V673" s="71"/>
      <c r="W673" s="71"/>
      <c r="X673" s="71"/>
      <c r="Y673" s="71"/>
      <c r="Z673" s="71"/>
    </row>
    <row r="674" spans="22:26">
      <c r="V674" s="71"/>
      <c r="W674" s="71"/>
      <c r="X674" s="71"/>
      <c r="Y674" s="71"/>
      <c r="Z674" s="71"/>
    </row>
    <row r="675" spans="22:26">
      <c r="V675" s="71"/>
      <c r="W675" s="71"/>
      <c r="X675" s="71"/>
      <c r="Y675" s="71"/>
      <c r="Z675" s="71"/>
    </row>
    <row r="676" spans="22:26">
      <c r="V676" s="71"/>
      <c r="W676" s="71"/>
      <c r="X676" s="71"/>
      <c r="Y676" s="71"/>
      <c r="Z676" s="71"/>
    </row>
    <row r="677" spans="22:26">
      <c r="V677" s="71"/>
      <c r="W677" s="71"/>
      <c r="X677" s="71"/>
      <c r="Y677" s="71"/>
      <c r="Z677" s="71"/>
    </row>
    <row r="678" spans="22:26">
      <c r="V678" s="71"/>
      <c r="W678" s="71"/>
      <c r="X678" s="71"/>
      <c r="Y678" s="71"/>
      <c r="Z678" s="71"/>
    </row>
    <row r="679" spans="22:26">
      <c r="V679" s="71"/>
      <c r="W679" s="71"/>
      <c r="X679" s="71"/>
      <c r="Y679" s="71"/>
      <c r="Z679" s="71"/>
    </row>
    <row r="680" spans="22:26">
      <c r="V680" s="71"/>
      <c r="W680" s="71"/>
      <c r="X680" s="71"/>
      <c r="Y680" s="71"/>
      <c r="Z680" s="71"/>
    </row>
    <row r="681" spans="22:26">
      <c r="V681" s="71"/>
      <c r="W681" s="71"/>
      <c r="X681" s="71"/>
      <c r="Y681" s="71"/>
      <c r="Z681" s="71"/>
    </row>
    <row r="682" spans="22:26">
      <c r="V682" s="71"/>
      <c r="W682" s="71"/>
      <c r="X682" s="71"/>
      <c r="Y682" s="71"/>
      <c r="Z682" s="71"/>
    </row>
    <row r="683" spans="22:26">
      <c r="V683" s="71"/>
      <c r="W683" s="71"/>
      <c r="X683" s="71"/>
      <c r="Y683" s="71"/>
      <c r="Z683" s="71"/>
    </row>
    <row r="684" spans="22:26">
      <c r="V684" s="71"/>
      <c r="W684" s="71"/>
      <c r="X684" s="71"/>
      <c r="Y684" s="71"/>
      <c r="Z684" s="71"/>
    </row>
    <row r="685" spans="22:26">
      <c r="V685" s="71"/>
      <c r="W685" s="71"/>
      <c r="X685" s="71"/>
      <c r="Y685" s="71"/>
      <c r="Z685" s="71"/>
    </row>
    <row r="686" spans="22:26">
      <c r="V686" s="71"/>
      <c r="W686" s="71"/>
      <c r="X686" s="71"/>
      <c r="Y686" s="71"/>
      <c r="Z686" s="71"/>
    </row>
    <row r="687" spans="22:26">
      <c r="V687" s="71"/>
      <c r="W687" s="71"/>
      <c r="X687" s="71"/>
      <c r="Y687" s="71"/>
      <c r="Z687" s="71"/>
    </row>
    <row r="688" spans="22:26">
      <c r="V688" s="71"/>
      <c r="W688" s="71"/>
      <c r="X688" s="71"/>
      <c r="Y688" s="71"/>
      <c r="Z688" s="71"/>
    </row>
    <row r="689" spans="22:26">
      <c r="V689" s="71"/>
      <c r="W689" s="71"/>
      <c r="X689" s="71"/>
      <c r="Y689" s="71"/>
      <c r="Z689" s="71"/>
    </row>
    <row r="690" spans="22:26">
      <c r="V690" s="71"/>
      <c r="W690" s="71"/>
      <c r="X690" s="71"/>
      <c r="Y690" s="71"/>
      <c r="Z690" s="71"/>
    </row>
    <row r="691" spans="22:26">
      <c r="V691" s="71"/>
      <c r="W691" s="71"/>
      <c r="X691" s="71"/>
      <c r="Y691" s="71"/>
      <c r="Z691" s="71"/>
    </row>
    <row r="692" spans="22:26">
      <c r="V692" s="71"/>
      <c r="W692" s="71"/>
      <c r="X692" s="71"/>
      <c r="Y692" s="71"/>
      <c r="Z692" s="71"/>
    </row>
    <row r="693" spans="22:26">
      <c r="V693" s="71"/>
      <c r="W693" s="71"/>
      <c r="X693" s="71"/>
      <c r="Y693" s="71"/>
      <c r="Z693" s="71"/>
    </row>
    <row r="694" spans="22:26">
      <c r="V694" s="71"/>
      <c r="W694" s="71"/>
      <c r="X694" s="71"/>
      <c r="Y694" s="71"/>
      <c r="Z694" s="71"/>
    </row>
    <row r="695" spans="22:26">
      <c r="V695" s="71"/>
      <c r="W695" s="71"/>
      <c r="X695" s="71"/>
      <c r="Y695" s="71"/>
      <c r="Z695" s="71"/>
    </row>
    <row r="696" spans="22:26">
      <c r="V696" s="71"/>
      <c r="W696" s="71"/>
      <c r="X696" s="71"/>
      <c r="Y696" s="71"/>
      <c r="Z696" s="71"/>
    </row>
    <row r="697" spans="22:26">
      <c r="V697" s="71"/>
      <c r="W697" s="71"/>
      <c r="X697" s="71"/>
      <c r="Y697" s="71"/>
      <c r="Z697" s="71"/>
    </row>
    <row r="698" spans="22:26">
      <c r="V698" s="71"/>
      <c r="W698" s="71"/>
      <c r="X698" s="71"/>
      <c r="Y698" s="71"/>
      <c r="Z698" s="71"/>
    </row>
    <row r="699" spans="22:26">
      <c r="V699" s="71"/>
      <c r="W699" s="71"/>
      <c r="X699" s="71"/>
      <c r="Y699" s="71"/>
      <c r="Z699" s="71"/>
    </row>
    <row r="700" spans="22:26">
      <c r="V700" s="71"/>
      <c r="W700" s="71"/>
      <c r="X700" s="71"/>
      <c r="Y700" s="71"/>
      <c r="Z700" s="71"/>
    </row>
    <row r="701" spans="22:26">
      <c r="V701" s="71"/>
      <c r="W701" s="71"/>
      <c r="X701" s="71"/>
      <c r="Y701" s="71"/>
      <c r="Z701" s="71"/>
    </row>
    <row r="702" spans="22:26">
      <c r="V702" s="71"/>
      <c r="W702" s="71"/>
      <c r="X702" s="71"/>
      <c r="Y702" s="71"/>
      <c r="Z702" s="71"/>
    </row>
    <row r="703" spans="22:26">
      <c r="V703" s="71"/>
      <c r="W703" s="71"/>
      <c r="X703" s="71"/>
      <c r="Y703" s="71"/>
      <c r="Z703" s="71"/>
    </row>
    <row r="704" spans="22:26">
      <c r="V704" s="71"/>
      <c r="W704" s="71"/>
      <c r="X704" s="71"/>
      <c r="Y704" s="71"/>
      <c r="Z704" s="71"/>
    </row>
    <row r="705" spans="22:26">
      <c r="V705" s="71"/>
      <c r="W705" s="71"/>
      <c r="X705" s="71"/>
      <c r="Y705" s="71"/>
      <c r="Z705" s="71"/>
    </row>
    <row r="706" spans="22:26">
      <c r="V706" s="71"/>
      <c r="W706" s="71"/>
      <c r="X706" s="71"/>
      <c r="Y706" s="71"/>
      <c r="Z706" s="71"/>
    </row>
    <row r="707" spans="22:26">
      <c r="V707" s="71"/>
      <c r="W707" s="71"/>
      <c r="X707" s="71"/>
      <c r="Y707" s="71"/>
      <c r="Z707" s="71"/>
    </row>
    <row r="708" spans="22:26">
      <c r="V708" s="71"/>
      <c r="W708" s="71"/>
      <c r="X708" s="71"/>
      <c r="Y708" s="71"/>
      <c r="Z708" s="71"/>
    </row>
    <row r="709" spans="22:26">
      <c r="V709" s="71"/>
      <c r="W709" s="71"/>
      <c r="X709" s="71"/>
      <c r="Y709" s="71"/>
      <c r="Z709" s="71"/>
    </row>
    <row r="710" spans="22:26">
      <c r="V710" s="71"/>
      <c r="W710" s="71"/>
      <c r="X710" s="71"/>
      <c r="Y710" s="71"/>
      <c r="Z710" s="71"/>
    </row>
    <row r="711" spans="22:26">
      <c r="V711" s="71"/>
      <c r="W711" s="71"/>
      <c r="X711" s="71"/>
      <c r="Y711" s="71"/>
      <c r="Z711" s="71"/>
    </row>
    <row r="712" spans="22:26">
      <c r="V712" s="71"/>
      <c r="W712" s="71"/>
      <c r="X712" s="71"/>
      <c r="Y712" s="71"/>
      <c r="Z712" s="71"/>
    </row>
    <row r="713" spans="22:26">
      <c r="V713" s="71"/>
      <c r="W713" s="71"/>
      <c r="X713" s="71"/>
      <c r="Y713" s="71"/>
      <c r="Z713" s="71"/>
    </row>
    <row r="714" spans="22:26">
      <c r="V714" s="71"/>
      <c r="W714" s="71"/>
      <c r="X714" s="71"/>
      <c r="Y714" s="71"/>
      <c r="Z714" s="71"/>
    </row>
    <row r="715" spans="22:26">
      <c r="V715" s="71"/>
      <c r="W715" s="71"/>
      <c r="X715" s="71"/>
      <c r="Y715" s="71"/>
      <c r="Z715" s="71"/>
    </row>
    <row r="716" spans="22:26">
      <c r="V716" s="71"/>
      <c r="W716" s="71"/>
      <c r="X716" s="71"/>
      <c r="Y716" s="71"/>
      <c r="Z716" s="71"/>
    </row>
    <row r="717" spans="22:26">
      <c r="V717" s="71"/>
      <c r="W717" s="71"/>
      <c r="X717" s="71"/>
      <c r="Y717" s="71"/>
      <c r="Z717" s="71"/>
    </row>
    <row r="718" spans="22:26">
      <c r="V718" s="71"/>
      <c r="W718" s="71"/>
      <c r="X718" s="71"/>
      <c r="Y718" s="71"/>
      <c r="Z718" s="71"/>
    </row>
    <row r="719" spans="22:26">
      <c r="V719" s="71"/>
      <c r="W719" s="71"/>
      <c r="X719" s="71"/>
      <c r="Y719" s="71"/>
      <c r="Z719" s="71"/>
    </row>
    <row r="720" spans="22:26">
      <c r="V720" s="71"/>
      <c r="W720" s="71"/>
      <c r="X720" s="71"/>
      <c r="Y720" s="71"/>
      <c r="Z720" s="71"/>
    </row>
    <row r="721" spans="22:26">
      <c r="V721" s="71"/>
      <c r="W721" s="71"/>
      <c r="X721" s="71"/>
      <c r="Y721" s="71"/>
      <c r="Z721" s="71"/>
    </row>
    <row r="722" spans="22:26">
      <c r="V722" s="71"/>
      <c r="W722" s="71"/>
      <c r="X722" s="71"/>
      <c r="Y722" s="71"/>
      <c r="Z722" s="71"/>
    </row>
    <row r="723" spans="22:26">
      <c r="V723" s="71"/>
      <c r="W723" s="71"/>
      <c r="X723" s="71"/>
      <c r="Y723" s="71"/>
      <c r="Z723" s="71"/>
    </row>
    <row r="724" spans="22:26">
      <c r="V724" s="71"/>
      <c r="W724" s="71"/>
      <c r="X724" s="71"/>
      <c r="Y724" s="71"/>
      <c r="Z724" s="71"/>
    </row>
    <row r="725" spans="22:26">
      <c r="V725" s="71"/>
      <c r="W725" s="71"/>
      <c r="X725" s="71"/>
      <c r="Y725" s="71"/>
      <c r="Z725" s="71"/>
    </row>
    <row r="726" spans="22:26">
      <c r="V726" s="71"/>
      <c r="W726" s="71"/>
      <c r="X726" s="71"/>
      <c r="Y726" s="71"/>
      <c r="Z726" s="71"/>
    </row>
    <row r="727" spans="22:26">
      <c r="V727" s="71"/>
      <c r="W727" s="71"/>
      <c r="X727" s="71"/>
      <c r="Y727" s="71"/>
      <c r="Z727" s="71"/>
    </row>
    <row r="728" spans="22:26">
      <c r="V728" s="71"/>
      <c r="W728" s="71"/>
      <c r="X728" s="71"/>
      <c r="Y728" s="71"/>
      <c r="Z728" s="71"/>
    </row>
    <row r="729" spans="22:26">
      <c r="V729" s="71"/>
      <c r="W729" s="71"/>
      <c r="X729" s="71"/>
      <c r="Y729" s="71"/>
      <c r="Z729" s="71"/>
    </row>
    <row r="730" spans="22:26">
      <c r="V730" s="71"/>
      <c r="W730" s="71"/>
      <c r="X730" s="71"/>
      <c r="Y730" s="71"/>
      <c r="Z730" s="71"/>
    </row>
    <row r="731" spans="22:26">
      <c r="V731" s="71"/>
      <c r="W731" s="71"/>
      <c r="X731" s="71"/>
      <c r="Y731" s="71"/>
      <c r="Z731" s="71"/>
    </row>
    <row r="732" spans="22:26">
      <c r="V732" s="71"/>
      <c r="W732" s="71"/>
      <c r="X732" s="71"/>
      <c r="Y732" s="71"/>
      <c r="Z732" s="71"/>
    </row>
    <row r="733" spans="22:26">
      <c r="V733" s="71"/>
      <c r="W733" s="71"/>
      <c r="X733" s="71"/>
      <c r="Y733" s="71"/>
      <c r="Z733" s="71"/>
    </row>
    <row r="734" spans="22:26">
      <c r="V734" s="71"/>
      <c r="W734" s="71"/>
      <c r="X734" s="71"/>
      <c r="Y734" s="71"/>
      <c r="Z734" s="71"/>
    </row>
    <row r="735" spans="22:26">
      <c r="V735" s="71"/>
      <c r="W735" s="71"/>
      <c r="X735" s="71"/>
      <c r="Y735" s="71"/>
      <c r="Z735" s="71"/>
    </row>
    <row r="736" spans="22:26">
      <c r="V736" s="71"/>
      <c r="W736" s="71"/>
      <c r="X736" s="71"/>
      <c r="Y736" s="71"/>
      <c r="Z736" s="71"/>
    </row>
    <row r="737" spans="22:26">
      <c r="V737" s="71"/>
      <c r="W737" s="71"/>
      <c r="X737" s="71"/>
      <c r="Y737" s="71"/>
      <c r="Z737" s="71"/>
    </row>
    <row r="738" spans="22:26">
      <c r="V738" s="71"/>
      <c r="W738" s="71"/>
      <c r="X738" s="71"/>
      <c r="Y738" s="71"/>
      <c r="Z738" s="71"/>
    </row>
    <row r="739" spans="22:26">
      <c r="V739" s="71"/>
      <c r="W739" s="71"/>
      <c r="X739" s="71"/>
      <c r="Y739" s="71"/>
      <c r="Z739" s="71"/>
    </row>
    <row r="740" spans="22:26">
      <c r="V740" s="71"/>
      <c r="W740" s="71"/>
      <c r="X740" s="71"/>
      <c r="Y740" s="71"/>
      <c r="Z740" s="71"/>
    </row>
    <row r="741" spans="22:26">
      <c r="V741" s="71"/>
      <c r="W741" s="71"/>
      <c r="X741" s="71"/>
      <c r="Y741" s="71"/>
      <c r="Z741" s="71"/>
    </row>
    <row r="742" spans="22:26">
      <c r="V742" s="71"/>
      <c r="W742" s="71"/>
      <c r="X742" s="71"/>
      <c r="Y742" s="71"/>
      <c r="Z742" s="71"/>
    </row>
    <row r="743" spans="22:26">
      <c r="V743" s="71"/>
      <c r="W743" s="71"/>
      <c r="X743" s="71"/>
      <c r="Y743" s="71"/>
      <c r="Z743" s="71"/>
    </row>
    <row r="744" spans="22:26">
      <c r="V744" s="71"/>
      <c r="W744" s="71"/>
      <c r="X744" s="71"/>
      <c r="Y744" s="71"/>
      <c r="Z744" s="71"/>
    </row>
    <row r="745" spans="22:26">
      <c r="V745" s="71"/>
      <c r="W745" s="71"/>
      <c r="X745" s="71"/>
      <c r="Y745" s="71"/>
      <c r="Z745" s="71"/>
    </row>
    <row r="746" spans="22:26">
      <c r="V746" s="71"/>
      <c r="W746" s="71"/>
      <c r="X746" s="71"/>
      <c r="Y746" s="71"/>
      <c r="Z746" s="71"/>
    </row>
    <row r="747" spans="22:26">
      <c r="V747" s="71"/>
      <c r="W747" s="71"/>
      <c r="X747" s="71"/>
      <c r="Y747" s="71"/>
      <c r="Z747" s="71"/>
    </row>
  </sheetData>
  <mergeCells count="25">
    <mergeCell ref="A1:V1"/>
    <mergeCell ref="S2:V2"/>
    <mergeCell ref="S3:V3"/>
    <mergeCell ref="S4:V4"/>
    <mergeCell ref="S5:V5"/>
    <mergeCell ref="S6:V6"/>
    <mergeCell ref="S7:V7"/>
    <mergeCell ref="S8:V8"/>
    <mergeCell ref="S9:V9"/>
    <mergeCell ref="S10:V10"/>
    <mergeCell ref="S11:V11"/>
    <mergeCell ref="A13:Z13"/>
    <mergeCell ref="Y14:Z14"/>
    <mergeCell ref="Y15:Z15"/>
    <mergeCell ref="Y16:Z16"/>
    <mergeCell ref="Y17:Z17"/>
    <mergeCell ref="Y18:Z18"/>
    <mergeCell ref="Y19:Z19"/>
    <mergeCell ref="Y20:Z20"/>
    <mergeCell ref="Y21:Z21"/>
    <mergeCell ref="Y22:Z22"/>
    <mergeCell ref="Y23:Z23"/>
    <mergeCell ref="A25:C25"/>
    <mergeCell ref="I26:J26"/>
    <mergeCell ref="B34:C34"/>
  </mergeCells>
  <phoneticPr fontId="13" type="noConversion"/>
  <pageMargins left="0.69930555555555596" right="0.69930555555555596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1"/>
  <sheetViews>
    <sheetView zoomScale="75" zoomScaleNormal="75" zoomScalePageLayoutView="75" workbookViewId="0">
      <selection activeCell="A24" sqref="A24:AA24"/>
    </sheetView>
  </sheetViews>
  <sheetFormatPr baseColWidth="10" defaultColWidth="8.83203125" defaultRowHeight="12" x14ac:dyDescent="0"/>
  <cols>
    <col min="1" max="1" width="17.5" style="2" bestFit="1" customWidth="1"/>
    <col min="2" max="2" width="21" style="1" bestFit="1" customWidth="1"/>
    <col min="3" max="3" width="12.6640625" style="2" bestFit="1" customWidth="1"/>
    <col min="4" max="5" width="13" style="3" hidden="1" customWidth="1"/>
    <col min="6" max="6" width="14.1640625" style="3" bestFit="1" customWidth="1"/>
    <col min="7" max="7" width="18.6640625" style="2" bestFit="1" customWidth="1"/>
    <col min="8" max="9" width="18.1640625" style="2" hidden="1" customWidth="1"/>
    <col min="10" max="10" width="11.33203125" style="2" bestFit="1" customWidth="1"/>
    <col min="11" max="11" width="13" style="2" customWidth="1"/>
    <col min="12" max="12" width="13" style="2" hidden="1" customWidth="1"/>
    <col min="13" max="13" width="18.1640625" style="2" hidden="1" customWidth="1"/>
    <col min="14" max="14" width="13" style="2" bestFit="1" customWidth="1"/>
    <col min="15" max="15" width="14" style="2" bestFit="1" customWidth="1"/>
    <col min="16" max="16" width="13" style="2" hidden="1" customWidth="1"/>
    <col min="17" max="17" width="18.1640625" style="2" hidden="1" customWidth="1"/>
    <col min="18" max="18" width="11.33203125" style="2" bestFit="1" customWidth="1"/>
    <col min="19" max="19" width="7.5" style="2" bestFit="1" customWidth="1"/>
    <col min="20" max="20" width="10.5" style="2" hidden="1" customWidth="1"/>
    <col min="21" max="21" width="18.1640625" style="2" hidden="1" customWidth="1"/>
    <col min="22" max="22" width="21.33203125" style="2" customWidth="1"/>
    <col min="23" max="23" width="7.5" style="2" bestFit="1" customWidth="1"/>
    <col min="24" max="24" width="13.5" style="2" hidden="1" customWidth="1"/>
    <col min="25" max="25" width="13.6640625" style="2" customWidth="1"/>
    <col min="26" max="26" width="14.1640625" style="2" customWidth="1"/>
    <col min="27" max="27" width="35.83203125" style="2" customWidth="1"/>
    <col min="28" max="28" width="12.5" style="2" customWidth="1"/>
    <col min="29" max="29" width="11" style="2" customWidth="1"/>
    <col min="30" max="30" width="10.1640625" style="2" customWidth="1"/>
    <col min="31" max="32" width="8.83203125" style="2"/>
    <col min="33" max="33" width="11" style="2" customWidth="1"/>
    <col min="34" max="34" width="8.83203125" style="2"/>
    <col min="35" max="35" width="11" style="2" customWidth="1"/>
    <col min="36" max="37" width="8.83203125" style="2"/>
    <col min="38" max="38" width="11" style="2" customWidth="1"/>
    <col min="39" max="16384" width="8.83203125" style="2"/>
  </cols>
  <sheetData>
    <row r="1" spans="1:34" ht="28" customHeight="1">
      <c r="A1" s="253" t="s">
        <v>208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6">
      <c r="A2" s="5" t="s">
        <v>129</v>
      </c>
      <c r="B2" s="6" t="s">
        <v>38</v>
      </c>
      <c r="C2" s="6" t="s">
        <v>40</v>
      </c>
      <c r="D2" s="6"/>
      <c r="E2" s="6"/>
      <c r="F2" s="6" t="s">
        <v>41</v>
      </c>
      <c r="G2" s="7" t="s">
        <v>79</v>
      </c>
      <c r="H2" s="6"/>
      <c r="I2" s="6"/>
      <c r="J2" s="6" t="s">
        <v>43</v>
      </c>
      <c r="K2" s="6" t="s">
        <v>44</v>
      </c>
      <c r="L2" s="48"/>
      <c r="M2" s="6"/>
      <c r="N2" s="6" t="s">
        <v>45</v>
      </c>
      <c r="O2" s="49" t="s">
        <v>103</v>
      </c>
      <c r="P2" s="50"/>
      <c r="Q2" s="50"/>
      <c r="R2" s="49" t="s">
        <v>104</v>
      </c>
      <c r="S2" s="257" t="s">
        <v>105</v>
      </c>
      <c r="T2" s="257"/>
      <c r="U2" s="257"/>
      <c r="V2" s="258"/>
      <c r="AA2" s="1"/>
      <c r="AB2" s="1"/>
      <c r="AC2" s="1"/>
      <c r="AD2" s="1"/>
    </row>
    <row r="3" spans="1:34" ht="16">
      <c r="A3" s="8">
        <v>1</v>
      </c>
      <c r="B3" s="6" t="s">
        <v>80</v>
      </c>
      <c r="C3" s="9" t="s">
        <v>81</v>
      </c>
      <c r="D3" s="10"/>
      <c r="E3" s="10"/>
      <c r="F3" s="11">
        <f>AVERAGE(C26:C27)</f>
        <v>102.02497658541392</v>
      </c>
      <c r="G3" s="6">
        <v>30</v>
      </c>
      <c r="H3" s="10"/>
      <c r="I3" s="51"/>
      <c r="J3" s="11">
        <f>F3+0.41</f>
        <v>102.43497658541392</v>
      </c>
      <c r="K3" s="9">
        <f>C58</f>
        <v>101.58000000000001</v>
      </c>
      <c r="L3" s="48"/>
      <c r="M3" s="9"/>
      <c r="N3" s="9" t="s">
        <v>214</v>
      </c>
      <c r="O3" s="6"/>
      <c r="P3" s="6"/>
      <c r="Q3" s="48"/>
      <c r="R3" s="48"/>
      <c r="S3" s="270"/>
      <c r="T3" s="270"/>
      <c r="U3" s="270"/>
      <c r="V3" s="271"/>
      <c r="AA3" s="1"/>
      <c r="AB3" s="1"/>
      <c r="AC3" s="1"/>
      <c r="AD3" s="1"/>
    </row>
    <row r="4" spans="1:34" ht="16">
      <c r="A4" s="8">
        <v>2</v>
      </c>
      <c r="B4" s="6" t="s">
        <v>80</v>
      </c>
      <c r="C4" s="9" t="s">
        <v>84</v>
      </c>
      <c r="D4" s="10"/>
      <c r="E4" s="10"/>
      <c r="F4" s="11">
        <f>AVERAGE(C26:C27)</f>
        <v>102.02497658541392</v>
      </c>
      <c r="G4" s="6">
        <v>30</v>
      </c>
      <c r="H4" s="10"/>
      <c r="I4" s="51"/>
      <c r="J4" s="11">
        <f>F4+0.41</f>
        <v>102.43497658541392</v>
      </c>
      <c r="K4" s="9">
        <f>C58</f>
        <v>101.58000000000001</v>
      </c>
      <c r="L4" s="48"/>
      <c r="M4" s="9"/>
      <c r="N4" s="9" t="s">
        <v>214</v>
      </c>
      <c r="O4" s="6"/>
      <c r="P4" s="6"/>
      <c r="Q4" s="48"/>
      <c r="R4" s="48"/>
      <c r="S4" s="270"/>
      <c r="T4" s="270"/>
      <c r="U4" s="270"/>
      <c r="V4" s="271"/>
      <c r="AA4" s="1"/>
      <c r="AB4" s="1"/>
      <c r="AC4" s="1"/>
      <c r="AD4" s="1"/>
    </row>
    <row r="5" spans="1:34" ht="16">
      <c r="A5" s="8">
        <v>3</v>
      </c>
      <c r="B5" s="6" t="s">
        <v>80</v>
      </c>
      <c r="C5" s="9" t="s">
        <v>83</v>
      </c>
      <c r="D5" s="10"/>
      <c r="E5" s="10"/>
      <c r="F5" s="11">
        <f>AVERAGE(C26:C27)</f>
        <v>102.02497658541392</v>
      </c>
      <c r="G5" s="6">
        <v>30</v>
      </c>
      <c r="H5" s="10"/>
      <c r="I5" s="51"/>
      <c r="J5" s="11">
        <f t="shared" ref="J5:J6" si="0">F5+0.41</f>
        <v>102.43497658541392</v>
      </c>
      <c r="K5" s="9">
        <f>C58</f>
        <v>101.58000000000001</v>
      </c>
      <c r="L5" s="48"/>
      <c r="M5" s="9"/>
      <c r="N5" s="9" t="s">
        <v>214</v>
      </c>
      <c r="O5" s="6"/>
      <c r="P5" s="6"/>
      <c r="Q5" s="48"/>
      <c r="R5" s="48"/>
      <c r="S5" s="270"/>
      <c r="T5" s="270"/>
      <c r="U5" s="270"/>
      <c r="V5" s="271"/>
      <c r="AA5" s="1"/>
      <c r="AB5" s="1"/>
      <c r="AC5" s="1"/>
      <c r="AD5" s="1"/>
    </row>
    <row r="6" spans="1:34" ht="16">
      <c r="A6" s="8">
        <v>23</v>
      </c>
      <c r="B6" s="6" t="s">
        <v>80</v>
      </c>
      <c r="C6" s="13" t="s">
        <v>215</v>
      </c>
      <c r="D6" s="10"/>
      <c r="E6" s="10"/>
      <c r="F6" s="11">
        <f>AVERAGE(C26:C27)</f>
        <v>102.02497658541392</v>
      </c>
      <c r="G6" s="6">
        <v>30</v>
      </c>
      <c r="H6" s="10"/>
      <c r="I6" s="51"/>
      <c r="J6" s="11">
        <f t="shared" si="0"/>
        <v>102.43497658541392</v>
      </c>
      <c r="K6" s="9">
        <f>C58</f>
        <v>101.58000000000001</v>
      </c>
      <c r="L6" s="48"/>
      <c r="M6" s="9"/>
      <c r="N6" s="9" t="s">
        <v>214</v>
      </c>
      <c r="O6" s="6"/>
      <c r="P6" s="6"/>
      <c r="Q6" s="48"/>
      <c r="R6" s="48"/>
      <c r="S6" s="270"/>
      <c r="T6" s="270"/>
      <c r="U6" s="270"/>
      <c r="V6" s="271"/>
      <c r="AA6" s="1"/>
      <c r="AB6" s="1"/>
      <c r="AC6" s="1"/>
      <c r="AD6" s="1"/>
    </row>
    <row r="7" spans="1:34" ht="16">
      <c r="A7" s="8">
        <v>5</v>
      </c>
      <c r="B7" s="49" t="s">
        <v>216</v>
      </c>
      <c r="C7" s="9" t="s">
        <v>90</v>
      </c>
      <c r="D7" s="10"/>
      <c r="E7" s="10"/>
      <c r="F7" s="11">
        <f>AVERAGE(C30:C31)</f>
        <v>101.8114725309935</v>
      </c>
      <c r="G7" s="6">
        <v>0</v>
      </c>
      <c r="H7" s="10"/>
      <c r="I7" s="51"/>
      <c r="J7" s="11">
        <f>F7</f>
        <v>101.8114725309935</v>
      </c>
      <c r="K7" s="9">
        <f>C58</f>
        <v>101.58000000000001</v>
      </c>
      <c r="L7" s="48"/>
      <c r="M7" s="9"/>
      <c r="N7" s="9" t="s">
        <v>214</v>
      </c>
      <c r="O7" s="6"/>
      <c r="P7" s="6"/>
      <c r="Q7" s="48"/>
      <c r="R7" s="48"/>
      <c r="S7" s="270"/>
      <c r="T7" s="270"/>
      <c r="U7" s="270"/>
      <c r="V7" s="271"/>
      <c r="AD7" s="1"/>
    </row>
    <row r="8" spans="1:34" ht="16">
      <c r="A8" s="8">
        <v>7</v>
      </c>
      <c r="B8" s="49" t="s">
        <v>216</v>
      </c>
      <c r="C8" s="9" t="s">
        <v>92</v>
      </c>
      <c r="D8" s="10"/>
      <c r="E8" s="10"/>
      <c r="F8" s="11">
        <f>AVERAGE(C30:C31)</f>
        <v>101.8114725309935</v>
      </c>
      <c r="G8" s="6">
        <v>0</v>
      </c>
      <c r="H8" s="10"/>
      <c r="I8" s="51"/>
      <c r="J8" s="11">
        <f t="shared" ref="J8:J22" si="1">F8</f>
        <v>101.8114725309935</v>
      </c>
      <c r="K8" s="9">
        <f>C58</f>
        <v>101.58000000000001</v>
      </c>
      <c r="L8" s="48"/>
      <c r="M8" s="9"/>
      <c r="N8" s="9" t="s">
        <v>214</v>
      </c>
      <c r="O8" s="6"/>
      <c r="P8" s="6"/>
      <c r="Q8" s="48"/>
      <c r="R8" s="48"/>
      <c r="S8" s="270"/>
      <c r="T8" s="270"/>
      <c r="U8" s="270"/>
      <c r="V8" s="271"/>
      <c r="AD8" s="1"/>
    </row>
    <row r="9" spans="1:34" ht="16">
      <c r="A9" s="8">
        <v>8</v>
      </c>
      <c r="B9" s="49" t="s">
        <v>216</v>
      </c>
      <c r="C9" s="13" t="s">
        <v>172</v>
      </c>
      <c r="D9" s="10"/>
      <c r="E9" s="10"/>
      <c r="F9" s="11">
        <f>AVERAGE(C30:C31)</f>
        <v>101.8114725309935</v>
      </c>
      <c r="G9" s="6">
        <v>0</v>
      </c>
      <c r="H9" s="10"/>
      <c r="I9" s="51"/>
      <c r="J9" s="11">
        <f t="shared" si="1"/>
        <v>101.8114725309935</v>
      </c>
      <c r="K9" s="9">
        <f>C58</f>
        <v>101.58000000000001</v>
      </c>
      <c r="L9" s="9"/>
      <c r="M9" s="9"/>
      <c r="N9" s="9" t="s">
        <v>214</v>
      </c>
      <c r="O9" s="6"/>
      <c r="P9" s="6"/>
      <c r="Q9" s="6"/>
      <c r="R9" s="6"/>
      <c r="S9" s="270"/>
      <c r="T9" s="270"/>
      <c r="U9" s="270"/>
      <c r="V9" s="271"/>
      <c r="W9" s="1"/>
      <c r="X9" s="1"/>
      <c r="Y9" s="1"/>
      <c r="Z9" s="1"/>
      <c r="AA9" s="1"/>
      <c r="AB9" s="1"/>
      <c r="AC9" s="1"/>
      <c r="AD9" s="1"/>
    </row>
    <row r="10" spans="1:34" ht="16">
      <c r="A10" s="8">
        <v>17</v>
      </c>
      <c r="B10" s="49" t="s">
        <v>216</v>
      </c>
      <c r="C10" s="13" t="s">
        <v>132</v>
      </c>
      <c r="D10" s="10"/>
      <c r="E10" s="10"/>
      <c r="F10" s="11">
        <f>AVERAGE(C30:C31)</f>
        <v>101.8114725309935</v>
      </c>
      <c r="G10" s="6">
        <v>0</v>
      </c>
      <c r="H10" s="10"/>
      <c r="I10" s="51"/>
      <c r="J10" s="11">
        <f t="shared" si="1"/>
        <v>101.8114725309935</v>
      </c>
      <c r="K10" s="9">
        <f>C58</f>
        <v>101.58000000000001</v>
      </c>
      <c r="L10" s="48"/>
      <c r="M10" s="9"/>
      <c r="N10" s="9" t="s">
        <v>214</v>
      </c>
      <c r="O10" s="6"/>
      <c r="P10" s="6"/>
      <c r="Q10" s="48"/>
      <c r="R10" s="48"/>
      <c r="S10" s="270"/>
      <c r="T10" s="270"/>
      <c r="U10" s="270"/>
      <c r="V10" s="271"/>
      <c r="AD10" s="1"/>
    </row>
    <row r="11" spans="1:34" ht="16">
      <c r="A11" s="8">
        <v>9</v>
      </c>
      <c r="B11" s="6" t="s">
        <v>97</v>
      </c>
      <c r="C11" s="13" t="s">
        <v>133</v>
      </c>
      <c r="D11" s="10"/>
      <c r="E11" s="10"/>
      <c r="F11" s="11">
        <f t="shared" ref="F11:F16" si="2">AVERAGE(C34:C35)</f>
        <v>101.66697988810292</v>
      </c>
      <c r="G11" s="6">
        <v>0</v>
      </c>
      <c r="H11" s="10"/>
      <c r="I11" s="51"/>
      <c r="J11" s="11">
        <f t="shared" si="1"/>
        <v>101.66697988810292</v>
      </c>
      <c r="K11" s="9">
        <f>C58</f>
        <v>101.58000000000001</v>
      </c>
      <c r="L11" s="48"/>
      <c r="M11" s="9"/>
      <c r="N11" s="9" t="s">
        <v>214</v>
      </c>
      <c r="O11" s="6"/>
      <c r="P11" s="6"/>
      <c r="Q11" s="48"/>
      <c r="R11" s="48"/>
      <c r="S11" s="270"/>
      <c r="T11" s="270"/>
      <c r="U11" s="270"/>
      <c r="V11" s="271"/>
      <c r="AD11" s="1"/>
    </row>
    <row r="12" spans="1:34" ht="16">
      <c r="A12" s="8">
        <v>10</v>
      </c>
      <c r="B12" s="6" t="s">
        <v>97</v>
      </c>
      <c r="C12" s="9" t="s">
        <v>98</v>
      </c>
      <c r="D12" s="10"/>
      <c r="E12" s="10"/>
      <c r="F12" s="11">
        <f t="shared" ref="F12:F17" si="3">AVERAGE(C34:C35)</f>
        <v>101.66697988810292</v>
      </c>
      <c r="G12" s="6">
        <v>0</v>
      </c>
      <c r="H12" s="10"/>
      <c r="I12" s="51"/>
      <c r="J12" s="11">
        <f t="shared" si="1"/>
        <v>101.66697988810292</v>
      </c>
      <c r="K12" s="9">
        <f>C58</f>
        <v>101.58000000000001</v>
      </c>
      <c r="L12" s="48"/>
      <c r="M12" s="9"/>
      <c r="N12" s="9" t="s">
        <v>214</v>
      </c>
      <c r="O12" s="6"/>
      <c r="P12" s="6"/>
      <c r="Q12" s="48"/>
      <c r="R12" s="48"/>
      <c r="S12" s="270"/>
      <c r="T12" s="270"/>
      <c r="U12" s="270"/>
      <c r="V12" s="271"/>
      <c r="AD12" s="1"/>
    </row>
    <row r="13" spans="1:34" ht="16">
      <c r="A13" s="8">
        <v>20</v>
      </c>
      <c r="B13" s="6" t="s">
        <v>97</v>
      </c>
      <c r="C13" s="13" t="s">
        <v>173</v>
      </c>
      <c r="D13" s="10"/>
      <c r="E13" s="10"/>
      <c r="F13" s="11">
        <f>AVERAGE(C34:C35)</f>
        <v>101.66697988810292</v>
      </c>
      <c r="G13" s="6">
        <v>0</v>
      </c>
      <c r="H13" s="10"/>
      <c r="I13" s="51"/>
      <c r="J13" s="11">
        <f t="shared" si="1"/>
        <v>101.66697988810292</v>
      </c>
      <c r="K13" s="9">
        <f>C58</f>
        <v>101.58000000000001</v>
      </c>
      <c r="L13" s="48"/>
      <c r="M13" s="9"/>
      <c r="N13" s="9" t="s">
        <v>214</v>
      </c>
      <c r="O13" s="6"/>
      <c r="P13" s="6"/>
      <c r="Q13" s="48"/>
      <c r="R13" s="48"/>
      <c r="S13" s="270"/>
      <c r="T13" s="270"/>
      <c r="U13" s="270"/>
      <c r="V13" s="271"/>
      <c r="AD13" s="1"/>
    </row>
    <row r="14" spans="1:34" ht="16">
      <c r="A14" s="8">
        <v>12</v>
      </c>
      <c r="B14" s="6" t="s">
        <v>86</v>
      </c>
      <c r="C14" s="9" t="s">
        <v>88</v>
      </c>
      <c r="D14" s="10"/>
      <c r="E14" s="10"/>
      <c r="F14" s="11">
        <f t="shared" si="2"/>
        <v>100.81280962709189</v>
      </c>
      <c r="G14" s="6">
        <v>0</v>
      </c>
      <c r="H14" s="10"/>
      <c r="I14" s="51"/>
      <c r="J14" s="119">
        <f t="shared" si="1"/>
        <v>100.81280962709189</v>
      </c>
      <c r="K14" s="9">
        <f>C58</f>
        <v>101.58000000000001</v>
      </c>
      <c r="L14" s="9"/>
      <c r="M14" s="9"/>
      <c r="N14" s="9" t="s">
        <v>214</v>
      </c>
      <c r="O14" s="49" t="s">
        <v>33</v>
      </c>
      <c r="P14" s="50"/>
      <c r="Q14" s="49"/>
      <c r="R14" s="60">
        <f>J14+0.59</f>
        <v>101.4028096270919</v>
      </c>
      <c r="S14" s="257" t="s">
        <v>160</v>
      </c>
      <c r="T14" s="257"/>
      <c r="U14" s="257"/>
      <c r="V14" s="258"/>
      <c r="W14" s="1"/>
      <c r="X14" s="1"/>
      <c r="Y14" s="1"/>
      <c r="Z14" s="1"/>
      <c r="AA14" s="1"/>
      <c r="AB14" s="1"/>
      <c r="AC14" s="1"/>
      <c r="AD14" s="1"/>
    </row>
    <row r="15" spans="1:34" ht="16">
      <c r="A15" s="8">
        <v>13</v>
      </c>
      <c r="B15" s="6" t="s">
        <v>86</v>
      </c>
      <c r="C15" s="9" t="s">
        <v>87</v>
      </c>
      <c r="D15" s="10"/>
      <c r="E15" s="10"/>
      <c r="F15" s="11">
        <f t="shared" si="3"/>
        <v>100.81280962709189</v>
      </c>
      <c r="G15" s="6">
        <v>0</v>
      </c>
      <c r="H15" s="10"/>
      <c r="I15" s="51"/>
      <c r="J15" s="119">
        <f t="shared" si="1"/>
        <v>100.81280962709189</v>
      </c>
      <c r="K15" s="9">
        <f>C58</f>
        <v>101.58000000000001</v>
      </c>
      <c r="L15" s="6"/>
      <c r="M15" s="9"/>
      <c r="N15" s="9" t="s">
        <v>214</v>
      </c>
      <c r="O15" s="49" t="s">
        <v>33</v>
      </c>
      <c r="P15" s="50"/>
      <c r="Q15" s="49"/>
      <c r="R15" s="60">
        <f>J14+0.59</f>
        <v>101.4028096270919</v>
      </c>
      <c r="S15" s="280" t="s">
        <v>160</v>
      </c>
      <c r="T15" s="281"/>
      <c r="U15" s="281"/>
      <c r="V15" s="282"/>
      <c r="W15" s="1"/>
      <c r="X15" s="1"/>
      <c r="Y15" s="1"/>
      <c r="Z15" s="1"/>
      <c r="AA15" s="1"/>
      <c r="AB15" s="1"/>
      <c r="AC15" s="1"/>
      <c r="AD15" s="1"/>
    </row>
    <row r="16" spans="1:34" ht="16">
      <c r="A16" s="8">
        <v>14</v>
      </c>
      <c r="B16" s="6" t="s">
        <v>99</v>
      </c>
      <c r="C16" s="9" t="s">
        <v>100</v>
      </c>
      <c r="D16" s="10"/>
      <c r="E16" s="10"/>
      <c r="F16" s="11">
        <f t="shared" si="2"/>
        <v>106.05675264338352</v>
      </c>
      <c r="G16" s="6">
        <v>0</v>
      </c>
      <c r="H16" s="10"/>
      <c r="I16" s="51"/>
      <c r="J16" s="11">
        <f t="shared" si="1"/>
        <v>106.05675264338352</v>
      </c>
      <c r="K16" s="9">
        <f>C58</f>
        <v>101.58000000000001</v>
      </c>
      <c r="L16" s="48"/>
      <c r="M16" s="9"/>
      <c r="N16" s="9" t="s">
        <v>214</v>
      </c>
      <c r="O16" s="49"/>
      <c r="P16" s="50"/>
      <c r="Q16" s="49"/>
      <c r="R16" s="60"/>
      <c r="S16" s="280"/>
      <c r="T16" s="281"/>
      <c r="U16" s="281"/>
      <c r="V16" s="282"/>
      <c r="AD16" s="1"/>
    </row>
    <row r="17" spans="1:33" ht="16">
      <c r="A17" s="8">
        <v>15</v>
      </c>
      <c r="B17" s="6" t="s">
        <v>99</v>
      </c>
      <c r="C17" s="13" t="s">
        <v>135</v>
      </c>
      <c r="D17" s="10"/>
      <c r="E17" s="10"/>
      <c r="F17" s="11">
        <f t="shared" si="3"/>
        <v>106.05675264338352</v>
      </c>
      <c r="G17" s="6">
        <v>0</v>
      </c>
      <c r="H17" s="10"/>
      <c r="I17" s="51"/>
      <c r="J17" s="11">
        <f t="shared" si="1"/>
        <v>106.05675264338352</v>
      </c>
      <c r="K17" s="9">
        <f>C58</f>
        <v>101.58000000000001</v>
      </c>
      <c r="L17" s="48"/>
      <c r="M17" s="9"/>
      <c r="N17" s="9" t="s">
        <v>214</v>
      </c>
      <c r="O17" s="6"/>
      <c r="P17" s="6"/>
      <c r="Q17" s="48"/>
      <c r="R17" s="48"/>
      <c r="S17" s="270"/>
      <c r="T17" s="270"/>
      <c r="U17" s="270"/>
      <c r="V17" s="271"/>
      <c r="AD17" s="1"/>
    </row>
    <row r="18" spans="1:33" ht="16">
      <c r="A18" s="8">
        <v>88</v>
      </c>
      <c r="B18" s="6" t="s">
        <v>94</v>
      </c>
      <c r="C18" s="9" t="s">
        <v>95</v>
      </c>
      <c r="D18" s="10"/>
      <c r="E18" s="10"/>
      <c r="F18" s="11">
        <f>AVERAGE(C41:C42)</f>
        <v>104.41819374953786</v>
      </c>
      <c r="G18" s="6">
        <v>0</v>
      </c>
      <c r="H18" s="10"/>
      <c r="I18" s="51"/>
      <c r="J18" s="11">
        <f t="shared" si="1"/>
        <v>104.41819374953786</v>
      </c>
      <c r="K18" s="9">
        <f>C58</f>
        <v>101.58000000000001</v>
      </c>
      <c r="L18" s="48"/>
      <c r="M18" s="9"/>
      <c r="N18" s="9" t="s">
        <v>214</v>
      </c>
      <c r="O18" s="6"/>
      <c r="P18" s="6"/>
      <c r="Q18" s="48"/>
      <c r="R18" s="48"/>
      <c r="S18" s="270"/>
      <c r="T18" s="270"/>
      <c r="U18" s="270"/>
      <c r="V18" s="271"/>
      <c r="AD18" s="1"/>
    </row>
    <row r="19" spans="1:33" ht="16">
      <c r="A19" s="8">
        <v>36</v>
      </c>
      <c r="B19" s="6" t="s">
        <v>94</v>
      </c>
      <c r="C19" s="13" t="s">
        <v>217</v>
      </c>
      <c r="D19" s="10"/>
      <c r="E19" s="10"/>
      <c r="F19" s="11">
        <f>AVERAGE(C41:C42)</f>
        <v>104.41819374953786</v>
      </c>
      <c r="G19" s="6">
        <v>0</v>
      </c>
      <c r="H19" s="10"/>
      <c r="I19" s="51"/>
      <c r="J19" s="11">
        <f t="shared" si="1"/>
        <v>104.41819374953786</v>
      </c>
      <c r="K19" s="9">
        <f>C58</f>
        <v>101.58000000000001</v>
      </c>
      <c r="L19" s="48"/>
      <c r="M19" s="9"/>
      <c r="N19" s="9" t="s">
        <v>214</v>
      </c>
      <c r="O19" s="6"/>
      <c r="P19" s="6"/>
      <c r="Q19" s="48"/>
      <c r="R19" s="48"/>
      <c r="S19" s="270"/>
      <c r="T19" s="270"/>
      <c r="U19" s="270"/>
      <c r="V19" s="271"/>
      <c r="AD19" s="1"/>
    </row>
    <row r="20" spans="1:33" ht="16">
      <c r="A20" s="8">
        <v>24</v>
      </c>
      <c r="B20" s="49" t="s">
        <v>218</v>
      </c>
      <c r="C20" s="13" t="s">
        <v>219</v>
      </c>
      <c r="D20" s="10"/>
      <c r="E20" s="10"/>
      <c r="F20" s="11">
        <f>AVERAGE(C44:C45)</f>
        <v>101.52795578340275</v>
      </c>
      <c r="G20" s="6">
        <v>0</v>
      </c>
      <c r="H20" s="10"/>
      <c r="I20" s="51"/>
      <c r="J20" s="11">
        <f t="shared" si="1"/>
        <v>101.52795578340275</v>
      </c>
      <c r="K20" s="9">
        <f>C58</f>
        <v>101.58000000000001</v>
      </c>
      <c r="L20" s="48"/>
      <c r="M20" s="9"/>
      <c r="N20" s="9" t="s">
        <v>214</v>
      </c>
      <c r="O20" s="6"/>
      <c r="P20" s="6"/>
      <c r="Q20" s="48"/>
      <c r="R20" s="48"/>
      <c r="S20" s="270"/>
      <c r="T20" s="270"/>
      <c r="U20" s="270"/>
      <c r="V20" s="271"/>
      <c r="AD20" s="1"/>
    </row>
    <row r="21" spans="1:33" ht="16">
      <c r="A21" s="8">
        <v>25</v>
      </c>
      <c r="B21" s="49" t="s">
        <v>218</v>
      </c>
      <c r="C21" s="13" t="s">
        <v>220</v>
      </c>
      <c r="D21" s="10"/>
      <c r="E21" s="10"/>
      <c r="F21" s="11">
        <f>AVERAGE(C44:C45)</f>
        <v>101.52795578340275</v>
      </c>
      <c r="G21" s="6">
        <v>0</v>
      </c>
      <c r="H21" s="10"/>
      <c r="I21" s="51"/>
      <c r="J21" s="11">
        <f t="shared" si="1"/>
        <v>101.52795578340275</v>
      </c>
      <c r="K21" s="9">
        <f>C58</f>
        <v>101.58000000000001</v>
      </c>
      <c r="L21" s="48"/>
      <c r="M21" s="9"/>
      <c r="N21" s="9" t="s">
        <v>214</v>
      </c>
      <c r="O21" s="6"/>
      <c r="P21" s="6"/>
      <c r="Q21" s="48"/>
      <c r="R21" s="48"/>
      <c r="S21" s="270"/>
      <c r="T21" s="270"/>
      <c r="U21" s="270"/>
      <c r="V21" s="271"/>
      <c r="AD21" s="1"/>
    </row>
    <row r="22" spans="1:33" ht="16">
      <c r="A22" s="8">
        <v>26</v>
      </c>
      <c r="B22" s="49" t="s">
        <v>218</v>
      </c>
      <c r="C22" s="13" t="s">
        <v>221</v>
      </c>
      <c r="D22" s="10"/>
      <c r="E22" s="10"/>
      <c r="F22" s="11">
        <f>AVERAGE(C44:C45)</f>
        <v>101.52795578340275</v>
      </c>
      <c r="G22" s="6">
        <v>0</v>
      </c>
      <c r="H22" s="10"/>
      <c r="I22" s="51"/>
      <c r="J22" s="11">
        <f t="shared" si="1"/>
        <v>101.52795578340275</v>
      </c>
      <c r="K22" s="9">
        <f>C58</f>
        <v>101.58000000000001</v>
      </c>
      <c r="L22" s="48"/>
      <c r="M22" s="9"/>
      <c r="N22" s="9" t="s">
        <v>214</v>
      </c>
      <c r="O22" s="6"/>
      <c r="P22" s="6"/>
      <c r="Q22" s="48"/>
      <c r="R22" s="48"/>
      <c r="S22" s="270"/>
      <c r="T22" s="270"/>
      <c r="U22" s="270"/>
      <c r="V22" s="271"/>
      <c r="AD22" s="1"/>
    </row>
    <row r="23" spans="1:33">
      <c r="A23" s="1"/>
      <c r="C23" s="3"/>
      <c r="F23" s="1"/>
      <c r="G23" s="1"/>
      <c r="H23" s="1"/>
      <c r="I23" s="1"/>
      <c r="J23" s="1"/>
      <c r="K23" s="1"/>
      <c r="L23" s="1"/>
      <c r="M23" s="1"/>
      <c r="N23" s="1"/>
      <c r="P23" s="1"/>
      <c r="Q23" s="1"/>
      <c r="T23" s="1"/>
      <c r="U23" s="1"/>
      <c r="AE23" s="1"/>
    </row>
    <row r="24" spans="1:33" s="1" customFormat="1" ht="28" customHeight="1">
      <c r="A24" s="253" t="s">
        <v>210</v>
      </c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5"/>
    </row>
    <row r="25" spans="1:33" ht="16">
      <c r="A25" s="5" t="s">
        <v>129</v>
      </c>
      <c r="B25" s="13" t="s">
        <v>136</v>
      </c>
      <c r="C25" s="14" t="s">
        <v>60</v>
      </c>
      <c r="D25" s="15"/>
      <c r="E25" s="15"/>
      <c r="F25" s="6" t="s">
        <v>61</v>
      </c>
      <c r="G25" s="14" t="s">
        <v>62</v>
      </c>
      <c r="H25" s="15"/>
      <c r="I25" s="15"/>
      <c r="J25" s="6" t="s">
        <v>63</v>
      </c>
      <c r="K25" s="14" t="s">
        <v>62</v>
      </c>
      <c r="L25" s="15"/>
      <c r="M25" s="15"/>
      <c r="N25" s="6" t="s">
        <v>64</v>
      </c>
      <c r="O25" s="14" t="s">
        <v>62</v>
      </c>
      <c r="P25" s="15"/>
      <c r="Q25" s="15"/>
      <c r="R25" s="6" t="s">
        <v>65</v>
      </c>
      <c r="S25" s="14" t="s">
        <v>62</v>
      </c>
      <c r="T25" s="15"/>
      <c r="U25" s="15"/>
      <c r="V25" s="6" t="s">
        <v>66</v>
      </c>
      <c r="W25" s="14" t="s">
        <v>62</v>
      </c>
      <c r="X25" s="61"/>
      <c r="Y25" s="268" t="s">
        <v>105</v>
      </c>
      <c r="Z25" s="268"/>
      <c r="AA25" s="269"/>
      <c r="AE25" s="1"/>
    </row>
    <row r="26" spans="1:33" ht="16">
      <c r="A26" s="8">
        <v>1</v>
      </c>
      <c r="B26" s="35" t="s">
        <v>222</v>
      </c>
      <c r="C26" s="16">
        <f>G26*0.5+K26*0.125+O26*0.125+S26*0.125+W26*0.125</f>
        <v>101.95989327878145</v>
      </c>
      <c r="D26" s="17">
        <v>60</v>
      </c>
      <c r="E26" s="17">
        <v>22.631</v>
      </c>
      <c r="F26" s="18">
        <f>SUM(D26:E26)</f>
        <v>82.631</v>
      </c>
      <c r="G26" s="19">
        <f>F26*X26</f>
        <v>101.83003475217508</v>
      </c>
      <c r="H26" s="17">
        <v>60</v>
      </c>
      <c r="I26" s="52">
        <v>22.196999999999999</v>
      </c>
      <c r="J26" s="53">
        <f>SUM(H26:I26)</f>
        <v>82.197000000000003</v>
      </c>
      <c r="K26" s="16">
        <f>J26*X26</f>
        <v>101.29519631281886</v>
      </c>
      <c r="L26" s="17">
        <v>60</v>
      </c>
      <c r="M26" s="52">
        <v>22.599</v>
      </c>
      <c r="N26" s="54">
        <f>SUM(L26:M26)</f>
        <v>82.599000000000004</v>
      </c>
      <c r="O26" s="16">
        <f>N26*X26</f>
        <v>101.79059965987233</v>
      </c>
      <c r="P26" s="17">
        <v>60</v>
      </c>
      <c r="Q26" s="52">
        <v>22.847000000000001</v>
      </c>
      <c r="R26" s="53">
        <f>SUM(P26:Q26)</f>
        <v>82.847000000000008</v>
      </c>
      <c r="S26" s="62">
        <f>R26*X26</f>
        <v>102.09622162521875</v>
      </c>
      <c r="T26" s="17">
        <v>60</v>
      </c>
      <c r="U26" s="65">
        <v>23.724</v>
      </c>
      <c r="V26" s="66">
        <f>SUM(T26:U26)</f>
        <v>83.724000000000004</v>
      </c>
      <c r="W26" s="62">
        <f>V26*X26</f>
        <v>103.17698962364133</v>
      </c>
      <c r="X26" s="64">
        <f>F61</f>
        <v>1.2323466344613412</v>
      </c>
      <c r="Y26" s="259"/>
      <c r="Z26" s="259"/>
      <c r="AA26" s="260"/>
      <c r="AE26" s="1"/>
    </row>
    <row r="27" spans="1:33" ht="16">
      <c r="A27" s="8">
        <v>2</v>
      </c>
      <c r="B27" s="35" t="s">
        <v>223</v>
      </c>
      <c r="C27" s="16">
        <f t="shared" ref="C27:C42" si="4">G27*0.5+K27*0.125+O27*0.125+S27*0.125+W27*0.125</f>
        <v>102.09005989204641</v>
      </c>
      <c r="D27" s="17">
        <v>60</v>
      </c>
      <c r="E27" s="17">
        <v>23.018000000000001</v>
      </c>
      <c r="F27" s="18">
        <f t="shared" ref="F27:F42" si="5">SUM(D27:E27)</f>
        <v>83.018000000000001</v>
      </c>
      <c r="G27" s="19">
        <f t="shared" ref="G27:G42" si="6">F27*X27</f>
        <v>102.30695289971162</v>
      </c>
      <c r="H27" s="17">
        <v>60</v>
      </c>
      <c r="I27" s="52">
        <v>22.471</v>
      </c>
      <c r="J27" s="54">
        <f t="shared" ref="J27:J42" si="7">SUM(H27:I27)</f>
        <v>82.471000000000004</v>
      </c>
      <c r="K27" s="16">
        <f t="shared" ref="K27:K42" si="8">J27*X27</f>
        <v>101.63285929066127</v>
      </c>
      <c r="L27" s="17">
        <v>60</v>
      </c>
      <c r="M27" s="52">
        <v>22.669</v>
      </c>
      <c r="N27" s="54">
        <f t="shared" ref="N27:N42" si="9">SUM(L27:M27)</f>
        <v>82.668999999999997</v>
      </c>
      <c r="O27" s="16">
        <f t="shared" ref="O27:O42" si="10">N27*X27</f>
        <v>101.87686392428461</v>
      </c>
      <c r="P27" s="17">
        <v>60</v>
      </c>
      <c r="Q27" s="52">
        <v>22.72</v>
      </c>
      <c r="R27" s="53">
        <f t="shared" ref="R27:R42" si="11">SUM(P27:Q27)</f>
        <v>82.72</v>
      </c>
      <c r="S27" s="62">
        <f t="shared" ref="S27:S42" si="12">R27*X27</f>
        <v>101.93971360264214</v>
      </c>
      <c r="T27" s="17">
        <v>60</v>
      </c>
      <c r="U27" s="65">
        <v>22.803999999999998</v>
      </c>
      <c r="V27" s="66">
        <f t="shared" ref="V27:V42" si="13">SUM(T27:U27)</f>
        <v>82.804000000000002</v>
      </c>
      <c r="W27" s="62">
        <f t="shared" ref="W27:W42" si="14">V27*X27</f>
        <v>102.0432307199369</v>
      </c>
      <c r="X27" s="64">
        <f>F61</f>
        <v>1.2323466344613412</v>
      </c>
      <c r="Y27" s="259"/>
      <c r="Z27" s="259"/>
      <c r="AA27" s="260"/>
      <c r="AE27" s="1"/>
    </row>
    <row r="28" spans="1:33" ht="16">
      <c r="A28" s="8">
        <v>3</v>
      </c>
      <c r="B28" s="29" t="s">
        <v>224</v>
      </c>
      <c r="C28" s="16">
        <f t="shared" si="4"/>
        <v>102.1740135065191</v>
      </c>
      <c r="D28" s="17">
        <v>60</v>
      </c>
      <c r="E28" s="17">
        <v>23.064</v>
      </c>
      <c r="F28" s="18">
        <f t="shared" si="5"/>
        <v>83.063999999999993</v>
      </c>
      <c r="G28" s="19">
        <f t="shared" si="6"/>
        <v>102.36364084489684</v>
      </c>
      <c r="H28" s="17">
        <v>60</v>
      </c>
      <c r="I28" s="52">
        <v>22.643000000000001</v>
      </c>
      <c r="J28" s="54">
        <f t="shared" si="7"/>
        <v>82.643000000000001</v>
      </c>
      <c r="K28" s="16">
        <f t="shared" si="8"/>
        <v>101.84482291178863</v>
      </c>
      <c r="L28" s="17">
        <v>60</v>
      </c>
      <c r="M28" s="52">
        <v>22.663</v>
      </c>
      <c r="N28" s="54">
        <f t="shared" si="9"/>
        <v>82.662999999999997</v>
      </c>
      <c r="O28" s="16">
        <f t="shared" si="10"/>
        <v>101.86946984447785</v>
      </c>
      <c r="P28" s="17">
        <v>60</v>
      </c>
      <c r="Q28" s="52">
        <v>22.803999999999998</v>
      </c>
      <c r="R28" s="53">
        <f t="shared" si="11"/>
        <v>82.804000000000002</v>
      </c>
      <c r="S28" s="19">
        <f t="shared" si="12"/>
        <v>102.0432307199369</v>
      </c>
      <c r="T28" s="17">
        <v>60</v>
      </c>
      <c r="U28" s="52">
        <v>22.914999999999999</v>
      </c>
      <c r="V28" s="66">
        <f t="shared" si="13"/>
        <v>82.914999999999992</v>
      </c>
      <c r="W28" s="19">
        <f t="shared" si="14"/>
        <v>102.18002119636209</v>
      </c>
      <c r="X28" s="64">
        <f>F61</f>
        <v>1.2323466344613412</v>
      </c>
      <c r="Y28" s="264"/>
      <c r="Z28" s="264"/>
      <c r="AA28" s="265"/>
      <c r="AE28" s="1"/>
    </row>
    <row r="29" spans="1:33" ht="15" customHeight="1">
      <c r="A29" s="8">
        <v>23</v>
      </c>
      <c r="B29" s="29" t="s">
        <v>225</v>
      </c>
      <c r="C29" s="16">
        <f t="shared" si="4"/>
        <v>102.86782466172083</v>
      </c>
      <c r="D29" s="17">
        <v>60</v>
      </c>
      <c r="E29" s="17">
        <v>23.27</v>
      </c>
      <c r="F29" s="18">
        <f t="shared" si="5"/>
        <v>83.27</v>
      </c>
      <c r="G29" s="19">
        <f t="shared" si="6"/>
        <v>102.61750425159588</v>
      </c>
      <c r="H29" s="17">
        <v>60</v>
      </c>
      <c r="I29" s="52">
        <v>23.634</v>
      </c>
      <c r="J29" s="54">
        <f t="shared" si="7"/>
        <v>83.634</v>
      </c>
      <c r="K29" s="16">
        <f t="shared" si="8"/>
        <v>103.0660784265398</v>
      </c>
      <c r="L29" s="17">
        <v>60</v>
      </c>
      <c r="M29" s="52">
        <v>24.23</v>
      </c>
      <c r="N29" s="54">
        <f t="shared" si="9"/>
        <v>84.23</v>
      </c>
      <c r="O29" s="16">
        <f t="shared" si="10"/>
        <v>103.80055702067877</v>
      </c>
      <c r="P29" s="17">
        <v>60</v>
      </c>
      <c r="Q29" s="52">
        <v>23.280999999999999</v>
      </c>
      <c r="R29" s="53">
        <f t="shared" si="11"/>
        <v>83.281000000000006</v>
      </c>
      <c r="S29" s="19">
        <f t="shared" si="12"/>
        <v>102.63106006457497</v>
      </c>
      <c r="T29" s="17">
        <v>60</v>
      </c>
      <c r="U29" s="52">
        <v>23.56</v>
      </c>
      <c r="V29" s="66">
        <f t="shared" si="13"/>
        <v>83.56</v>
      </c>
      <c r="W29" s="19">
        <f t="shared" si="14"/>
        <v>102.97488477558967</v>
      </c>
      <c r="X29" s="64">
        <f>F61</f>
        <v>1.2323466344613412</v>
      </c>
      <c r="Y29" s="259"/>
      <c r="Z29" s="259"/>
      <c r="AA29" s="260"/>
      <c r="AE29" s="1"/>
    </row>
    <row r="30" spans="1:33" ht="16">
      <c r="A30" s="8">
        <v>5</v>
      </c>
      <c r="B30" s="118" t="s">
        <v>226</v>
      </c>
      <c r="C30" s="16">
        <f t="shared" si="4"/>
        <v>101.56769896236412</v>
      </c>
      <c r="D30" s="17">
        <v>60</v>
      </c>
      <c r="E30" s="17">
        <v>22.148</v>
      </c>
      <c r="F30" s="18">
        <f t="shared" si="5"/>
        <v>82.147999999999996</v>
      </c>
      <c r="G30" s="19">
        <f t="shared" si="6"/>
        <v>101.23481132773026</v>
      </c>
      <c r="H30" s="17">
        <v>60</v>
      </c>
      <c r="I30" s="52">
        <v>22.14</v>
      </c>
      <c r="J30" s="54">
        <f t="shared" si="7"/>
        <v>82.14</v>
      </c>
      <c r="K30" s="16">
        <f t="shared" si="8"/>
        <v>101.22495255465456</v>
      </c>
      <c r="L30" s="17">
        <v>60</v>
      </c>
      <c r="M30" s="52">
        <v>22.824999999999999</v>
      </c>
      <c r="N30" s="54">
        <f t="shared" si="9"/>
        <v>82.825000000000003</v>
      </c>
      <c r="O30" s="16">
        <f t="shared" si="10"/>
        <v>102.06910999926059</v>
      </c>
      <c r="P30" s="23">
        <v>60</v>
      </c>
      <c r="Q30" s="55">
        <v>22.625</v>
      </c>
      <c r="R30" s="56">
        <f t="shared" si="11"/>
        <v>82.625</v>
      </c>
      <c r="S30" s="120">
        <f t="shared" si="12"/>
        <v>101.82264067236831</v>
      </c>
      <c r="T30" s="23">
        <v>60</v>
      </c>
      <c r="U30" s="55">
        <v>23.163</v>
      </c>
      <c r="V30" s="63">
        <f t="shared" si="13"/>
        <v>83.162999999999997</v>
      </c>
      <c r="W30" s="120">
        <f t="shared" si="14"/>
        <v>102.48564316170851</v>
      </c>
      <c r="X30" s="64">
        <f>F61</f>
        <v>1.2323466344613412</v>
      </c>
      <c r="Y30" s="259" t="s">
        <v>138</v>
      </c>
      <c r="Z30" s="259"/>
      <c r="AA30" s="260"/>
      <c r="AB30" s="71"/>
      <c r="AC30" s="1"/>
      <c r="AD30" s="1"/>
      <c r="AE30" s="1"/>
    </row>
    <row r="31" spans="1:33" ht="16">
      <c r="A31" s="8">
        <v>7</v>
      </c>
      <c r="B31" s="118" t="s">
        <v>227</v>
      </c>
      <c r="C31" s="20">
        <f t="shared" si="4"/>
        <v>102.05524609962288</v>
      </c>
      <c r="D31" s="21">
        <v>60</v>
      </c>
      <c r="E31" s="21">
        <v>22.65</v>
      </c>
      <c r="F31" s="22">
        <f t="shared" si="5"/>
        <v>82.65</v>
      </c>
      <c r="G31" s="19">
        <f t="shared" si="6"/>
        <v>101.85344933822985</v>
      </c>
      <c r="H31" s="17">
        <v>60</v>
      </c>
      <c r="I31" s="52">
        <v>22.201000000000001</v>
      </c>
      <c r="J31" s="54">
        <f t="shared" si="7"/>
        <v>82.200999999999993</v>
      </c>
      <c r="K31" s="16">
        <f t="shared" si="8"/>
        <v>101.3001256993567</v>
      </c>
      <c r="L31" s="17">
        <v>60</v>
      </c>
      <c r="M31" s="52">
        <v>22.884</v>
      </c>
      <c r="N31" s="54">
        <f t="shared" si="9"/>
        <v>82.884</v>
      </c>
      <c r="O31" s="16">
        <f t="shared" si="10"/>
        <v>102.1418184506938</v>
      </c>
      <c r="P31" s="17">
        <v>60</v>
      </c>
      <c r="Q31" s="52">
        <v>23.260999999999999</v>
      </c>
      <c r="R31" s="53">
        <f t="shared" si="11"/>
        <v>83.260999999999996</v>
      </c>
      <c r="S31" s="19">
        <f t="shared" si="12"/>
        <v>102.60641313188572</v>
      </c>
      <c r="T31" s="17">
        <v>60</v>
      </c>
      <c r="U31" s="52">
        <v>23.564</v>
      </c>
      <c r="V31" s="66">
        <f t="shared" si="13"/>
        <v>83.563999999999993</v>
      </c>
      <c r="W31" s="19">
        <f t="shared" si="14"/>
        <v>102.97981416212751</v>
      </c>
      <c r="X31" s="64">
        <f>F61</f>
        <v>1.2323466344613412</v>
      </c>
      <c r="Y31" s="259"/>
      <c r="Z31" s="259"/>
      <c r="AA31" s="260"/>
      <c r="AB31" s="71"/>
      <c r="AC31" s="1"/>
      <c r="AD31" s="1"/>
      <c r="AE31" s="1"/>
    </row>
    <row r="32" spans="1:33" ht="16">
      <c r="A32" s="8">
        <v>8</v>
      </c>
      <c r="B32" s="118" t="s">
        <v>228</v>
      </c>
      <c r="C32" s="16">
        <f t="shared" si="4"/>
        <v>102.17447563650701</v>
      </c>
      <c r="D32" s="17">
        <v>60</v>
      </c>
      <c r="E32" s="17">
        <v>23.065999999999999</v>
      </c>
      <c r="F32" s="18">
        <f t="shared" si="5"/>
        <v>83.066000000000003</v>
      </c>
      <c r="G32" s="19">
        <f t="shared" si="6"/>
        <v>102.36610553816577</v>
      </c>
      <c r="H32" s="17">
        <v>60</v>
      </c>
      <c r="I32" s="52">
        <v>22.488</v>
      </c>
      <c r="J32" s="54">
        <f t="shared" si="7"/>
        <v>82.488</v>
      </c>
      <c r="K32" s="16">
        <f t="shared" si="8"/>
        <v>101.65380918344711</v>
      </c>
      <c r="L32" s="17">
        <v>60</v>
      </c>
      <c r="M32" s="52">
        <v>22.744</v>
      </c>
      <c r="N32" s="54">
        <f t="shared" si="9"/>
        <v>82.744</v>
      </c>
      <c r="O32" s="16">
        <f t="shared" si="10"/>
        <v>101.96928992186922</v>
      </c>
      <c r="P32" s="23">
        <v>60</v>
      </c>
      <c r="Q32" s="55">
        <v>22.625</v>
      </c>
      <c r="R32" s="56">
        <f t="shared" si="11"/>
        <v>82.625</v>
      </c>
      <c r="S32" s="120">
        <f t="shared" si="12"/>
        <v>101.82264067236831</v>
      </c>
      <c r="T32" s="23">
        <v>60</v>
      </c>
      <c r="U32" s="55">
        <v>23.163</v>
      </c>
      <c r="V32" s="63">
        <f t="shared" si="13"/>
        <v>83.162999999999997</v>
      </c>
      <c r="W32" s="120">
        <f t="shared" si="14"/>
        <v>102.48564316170851</v>
      </c>
      <c r="X32" s="64">
        <f>F61</f>
        <v>1.2323466344613412</v>
      </c>
      <c r="Y32" s="259" t="s">
        <v>138</v>
      </c>
      <c r="Z32" s="259"/>
      <c r="AA32" s="260"/>
      <c r="AB32" s="72"/>
      <c r="AC32" s="71"/>
      <c r="AD32" s="71"/>
      <c r="AE32" s="1"/>
      <c r="AF32" s="1"/>
      <c r="AG32" s="1"/>
    </row>
    <row r="33" spans="1:33" ht="14" customHeight="1">
      <c r="A33" s="8">
        <v>17</v>
      </c>
      <c r="B33" s="118" t="s">
        <v>229</v>
      </c>
      <c r="C33" s="20">
        <f t="shared" si="4"/>
        <v>102.5638971729968</v>
      </c>
      <c r="D33" s="21">
        <v>60</v>
      </c>
      <c r="E33" s="21">
        <v>23.28</v>
      </c>
      <c r="F33" s="22">
        <f t="shared" si="5"/>
        <v>83.28</v>
      </c>
      <c r="G33" s="19">
        <f t="shared" si="6"/>
        <v>102.6298277179405</v>
      </c>
      <c r="H33" s="17">
        <v>60</v>
      </c>
      <c r="I33" s="52">
        <v>23.364999999999998</v>
      </c>
      <c r="J33" s="54">
        <f t="shared" si="7"/>
        <v>83.364999999999995</v>
      </c>
      <c r="K33" s="16">
        <f t="shared" si="8"/>
        <v>102.7345771818697</v>
      </c>
      <c r="L33" s="17">
        <v>60</v>
      </c>
      <c r="M33" s="52">
        <v>23.539000000000001</v>
      </c>
      <c r="N33" s="54">
        <f t="shared" si="9"/>
        <v>83.539000000000001</v>
      </c>
      <c r="O33" s="16">
        <f t="shared" si="10"/>
        <v>102.94900549626598</v>
      </c>
      <c r="P33" s="17">
        <v>60</v>
      </c>
      <c r="Q33" s="52">
        <v>22.625</v>
      </c>
      <c r="R33" s="53">
        <f t="shared" si="11"/>
        <v>82.625</v>
      </c>
      <c r="S33" s="19">
        <f t="shared" si="12"/>
        <v>101.82264067236831</v>
      </c>
      <c r="T33" s="17">
        <v>60</v>
      </c>
      <c r="U33" s="52">
        <v>23.163</v>
      </c>
      <c r="V33" s="66">
        <f t="shared" si="13"/>
        <v>83.162999999999997</v>
      </c>
      <c r="W33" s="19">
        <f t="shared" si="14"/>
        <v>102.48564316170851</v>
      </c>
      <c r="X33" s="64">
        <f>F61</f>
        <v>1.2323466344613412</v>
      </c>
      <c r="Y33" s="259"/>
      <c r="Z33" s="259"/>
      <c r="AA33" s="260"/>
      <c r="AB33" s="72"/>
      <c r="AC33" s="71"/>
      <c r="AD33" s="71"/>
      <c r="AE33" s="1"/>
      <c r="AF33" s="1"/>
      <c r="AG33" s="1"/>
    </row>
    <row r="34" spans="1:33" ht="16">
      <c r="A34" s="8">
        <v>9</v>
      </c>
      <c r="B34" s="29" t="s">
        <v>230</v>
      </c>
      <c r="C34" s="16">
        <f t="shared" si="4"/>
        <v>101.57647943213466</v>
      </c>
      <c r="D34" s="17">
        <v>60</v>
      </c>
      <c r="E34" s="17">
        <v>21.898</v>
      </c>
      <c r="F34" s="18">
        <f t="shared" si="5"/>
        <v>81.897999999999996</v>
      </c>
      <c r="G34" s="19">
        <f t="shared" si="6"/>
        <v>100.92672466911492</v>
      </c>
      <c r="H34" s="17">
        <v>60</v>
      </c>
      <c r="I34" s="52">
        <v>21.986999999999998</v>
      </c>
      <c r="J34" s="54">
        <f t="shared" si="7"/>
        <v>81.986999999999995</v>
      </c>
      <c r="K34" s="16">
        <f t="shared" si="8"/>
        <v>101.03640351958197</v>
      </c>
      <c r="L34" s="17">
        <v>60</v>
      </c>
      <c r="M34" s="52">
        <v>22.625</v>
      </c>
      <c r="N34" s="54">
        <f t="shared" si="9"/>
        <v>82.625</v>
      </c>
      <c r="O34" s="16">
        <f t="shared" si="10"/>
        <v>101.82264067236831</v>
      </c>
      <c r="P34" s="17">
        <v>60</v>
      </c>
      <c r="Q34" s="52">
        <v>23.465</v>
      </c>
      <c r="R34" s="53">
        <f t="shared" si="11"/>
        <v>83.465000000000003</v>
      </c>
      <c r="S34" s="19">
        <f t="shared" si="12"/>
        <v>102.85781184531585</v>
      </c>
      <c r="T34" s="17">
        <v>60</v>
      </c>
      <c r="U34" s="52">
        <v>23.733000000000001</v>
      </c>
      <c r="V34" s="66">
        <f t="shared" si="13"/>
        <v>83.733000000000004</v>
      </c>
      <c r="W34" s="19">
        <f t="shared" si="14"/>
        <v>103.18808074335149</v>
      </c>
      <c r="X34" s="64">
        <f>F61</f>
        <v>1.2323466344613412</v>
      </c>
      <c r="Y34" s="264"/>
      <c r="Z34" s="264"/>
      <c r="AA34" s="265"/>
    </row>
    <row r="35" spans="1:33" ht="16">
      <c r="A35" s="8">
        <v>10</v>
      </c>
      <c r="B35" s="29" t="s">
        <v>231</v>
      </c>
      <c r="C35" s="16">
        <f t="shared" si="4"/>
        <v>101.75748034407117</v>
      </c>
      <c r="D35" s="17">
        <v>60</v>
      </c>
      <c r="E35" s="17">
        <v>22.43</v>
      </c>
      <c r="F35" s="18">
        <f t="shared" si="5"/>
        <v>82.43</v>
      </c>
      <c r="G35" s="19">
        <f t="shared" si="6"/>
        <v>101.58233307864836</v>
      </c>
      <c r="H35" s="17">
        <v>60</v>
      </c>
      <c r="I35" s="52">
        <v>22.184000000000001</v>
      </c>
      <c r="J35" s="54">
        <f t="shared" si="7"/>
        <v>82.183999999999997</v>
      </c>
      <c r="K35" s="16">
        <f t="shared" si="8"/>
        <v>101.27917580657086</v>
      </c>
      <c r="L35" s="17">
        <v>60</v>
      </c>
      <c r="M35" s="52">
        <v>22.885999999999999</v>
      </c>
      <c r="N35" s="54">
        <f t="shared" si="9"/>
        <v>82.885999999999996</v>
      </c>
      <c r="O35" s="16">
        <f t="shared" si="10"/>
        <v>102.14428314396272</v>
      </c>
      <c r="P35" s="17">
        <v>60</v>
      </c>
      <c r="Q35" s="52">
        <v>22.83</v>
      </c>
      <c r="R35" s="53">
        <f t="shared" si="11"/>
        <v>82.83</v>
      </c>
      <c r="S35" s="19">
        <f t="shared" si="12"/>
        <v>102.07527173243288</v>
      </c>
      <c r="T35" s="17">
        <v>60</v>
      </c>
      <c r="U35" s="52">
        <v>22.957000000000001</v>
      </c>
      <c r="V35" s="66">
        <f t="shared" si="13"/>
        <v>82.956999999999994</v>
      </c>
      <c r="W35" s="19">
        <f t="shared" si="14"/>
        <v>102.23177975500947</v>
      </c>
      <c r="X35" s="64">
        <f>F61</f>
        <v>1.2323466344613412</v>
      </c>
      <c r="Y35" s="264"/>
      <c r="Z35" s="264"/>
      <c r="AA35" s="265"/>
    </row>
    <row r="36" spans="1:33" ht="16">
      <c r="A36" s="8">
        <v>20</v>
      </c>
      <c r="B36" s="29" t="s">
        <v>232</v>
      </c>
      <c r="C36" s="16">
        <f t="shared" si="4"/>
        <v>104.82602346387992</v>
      </c>
      <c r="D36" s="17">
        <v>60</v>
      </c>
      <c r="E36" s="17">
        <v>25.056999999999999</v>
      </c>
      <c r="F36" s="18">
        <f t="shared" si="5"/>
        <v>85.057000000000002</v>
      </c>
      <c r="G36" s="19">
        <f t="shared" si="6"/>
        <v>104.8197076873783</v>
      </c>
      <c r="H36" s="17">
        <v>60</v>
      </c>
      <c r="I36" s="52">
        <v>24.754000000000001</v>
      </c>
      <c r="J36" s="54">
        <f t="shared" si="7"/>
        <v>84.754000000000005</v>
      </c>
      <c r="K36" s="16">
        <f t="shared" si="8"/>
        <v>104.44630665713652</v>
      </c>
      <c r="L36" s="17">
        <v>60</v>
      </c>
      <c r="M36" s="52">
        <v>24.821999999999999</v>
      </c>
      <c r="N36" s="54">
        <f t="shared" si="9"/>
        <v>84.822000000000003</v>
      </c>
      <c r="O36" s="16">
        <f t="shared" si="10"/>
        <v>104.53010622827989</v>
      </c>
      <c r="P36" s="17">
        <v>60</v>
      </c>
      <c r="Q36" s="52">
        <v>25.273</v>
      </c>
      <c r="R36" s="53">
        <f t="shared" si="11"/>
        <v>85.272999999999996</v>
      </c>
      <c r="S36" s="19">
        <f t="shared" si="12"/>
        <v>105.08589456042195</v>
      </c>
      <c r="T36" s="17">
        <v>60</v>
      </c>
      <c r="U36" s="52">
        <v>25.42</v>
      </c>
      <c r="V36" s="66">
        <f t="shared" si="13"/>
        <v>85.42</v>
      </c>
      <c r="W36" s="19">
        <f t="shared" si="14"/>
        <v>105.26704951568776</v>
      </c>
      <c r="X36" s="64">
        <f>F61</f>
        <v>1.2323466344613412</v>
      </c>
      <c r="Y36" s="259"/>
      <c r="Z36" s="259"/>
      <c r="AA36" s="260"/>
    </row>
    <row r="37" spans="1:33" ht="16">
      <c r="A37" s="8">
        <v>12</v>
      </c>
      <c r="B37" s="29" t="s">
        <v>233</v>
      </c>
      <c r="C37" s="16">
        <f t="shared" si="4"/>
        <v>100.46628915781429</v>
      </c>
      <c r="D37" s="17">
        <v>60</v>
      </c>
      <c r="E37" s="17">
        <v>21.146000000000001</v>
      </c>
      <c r="F37" s="18">
        <f t="shared" si="5"/>
        <v>81.146000000000001</v>
      </c>
      <c r="G37" s="19">
        <f t="shared" si="6"/>
        <v>99.999999999999986</v>
      </c>
      <c r="H37" s="17">
        <v>60</v>
      </c>
      <c r="I37" s="52">
        <v>21.788</v>
      </c>
      <c r="J37" s="54">
        <f t="shared" si="7"/>
        <v>81.787999999999997</v>
      </c>
      <c r="K37" s="16">
        <f t="shared" si="8"/>
        <v>100.79116653932417</v>
      </c>
      <c r="L37" s="17">
        <v>60</v>
      </c>
      <c r="M37" s="52">
        <v>21.849</v>
      </c>
      <c r="N37" s="54">
        <f t="shared" si="9"/>
        <v>81.849000000000004</v>
      </c>
      <c r="O37" s="16">
        <f t="shared" si="10"/>
        <v>100.86633968402631</v>
      </c>
      <c r="P37" s="17">
        <v>60</v>
      </c>
      <c r="Q37" s="52">
        <v>21.802</v>
      </c>
      <c r="R37" s="53">
        <f t="shared" si="11"/>
        <v>81.801999999999992</v>
      </c>
      <c r="S37" s="19">
        <f t="shared" si="12"/>
        <v>100.80841939220662</v>
      </c>
      <c r="T37" s="17">
        <v>60</v>
      </c>
      <c r="U37" s="52">
        <v>22.172000000000001</v>
      </c>
      <c r="V37" s="66">
        <f t="shared" si="13"/>
        <v>82.171999999999997</v>
      </c>
      <c r="W37" s="19">
        <f t="shared" si="14"/>
        <v>101.26438764695732</v>
      </c>
      <c r="X37" s="64">
        <f>F61</f>
        <v>1.2323466344613412</v>
      </c>
      <c r="Y37" s="259"/>
      <c r="Z37" s="259"/>
      <c r="AA37" s="260"/>
      <c r="AB37" s="73"/>
      <c r="AC37" s="73"/>
      <c r="AD37" s="73"/>
      <c r="AE37" s="1"/>
    </row>
    <row r="38" spans="1:33" ht="16">
      <c r="A38" s="8">
        <v>13</v>
      </c>
      <c r="B38" s="29" t="s">
        <v>234</v>
      </c>
      <c r="C38" s="16">
        <f t="shared" si="4"/>
        <v>101.1593300963695</v>
      </c>
      <c r="D38" s="17">
        <v>60</v>
      </c>
      <c r="E38" s="17">
        <v>21.414000000000001</v>
      </c>
      <c r="F38" s="18">
        <f t="shared" si="5"/>
        <v>81.414000000000001</v>
      </c>
      <c r="G38" s="19">
        <f t="shared" si="6"/>
        <v>100.33026889803563</v>
      </c>
      <c r="H38" s="17">
        <v>60</v>
      </c>
      <c r="I38" s="52">
        <v>22.265000000000001</v>
      </c>
      <c r="J38" s="54">
        <f t="shared" si="7"/>
        <v>82.265000000000001</v>
      </c>
      <c r="K38" s="16">
        <f t="shared" si="8"/>
        <v>101.37899588396223</v>
      </c>
      <c r="L38" s="17">
        <v>60</v>
      </c>
      <c r="M38" s="52">
        <v>22.463000000000001</v>
      </c>
      <c r="N38" s="54">
        <f t="shared" si="9"/>
        <v>82.462999999999994</v>
      </c>
      <c r="O38" s="16">
        <f t="shared" si="10"/>
        <v>101.62300051758557</v>
      </c>
      <c r="P38" s="17">
        <v>60</v>
      </c>
      <c r="Q38" s="52">
        <v>22.84</v>
      </c>
      <c r="R38" s="53">
        <f t="shared" si="11"/>
        <v>82.84</v>
      </c>
      <c r="S38" s="19">
        <f t="shared" si="12"/>
        <v>102.08759519877751</v>
      </c>
      <c r="T38" s="17">
        <v>60</v>
      </c>
      <c r="U38" s="52">
        <v>23.47</v>
      </c>
      <c r="V38" s="66">
        <f t="shared" si="13"/>
        <v>83.47</v>
      </c>
      <c r="W38" s="19">
        <f t="shared" si="14"/>
        <v>102.86397357848814</v>
      </c>
      <c r="X38" s="64">
        <f>F61</f>
        <v>1.2323466344613412</v>
      </c>
      <c r="Y38" s="259"/>
      <c r="Z38" s="259"/>
      <c r="AA38" s="260"/>
      <c r="AE38" s="1"/>
    </row>
    <row r="39" spans="1:33" ht="16">
      <c r="A39" s="8">
        <v>14</v>
      </c>
      <c r="B39" s="118" t="s">
        <v>235</v>
      </c>
      <c r="C39" s="16">
        <f t="shared" si="4"/>
        <v>109.81579498681387</v>
      </c>
      <c r="D39" s="17">
        <v>60</v>
      </c>
      <c r="E39" s="17">
        <v>34.524000000000001</v>
      </c>
      <c r="F39" s="18">
        <f t="shared" si="5"/>
        <v>94.524000000000001</v>
      </c>
      <c r="G39" s="19">
        <f t="shared" si="6"/>
        <v>116.48633327582381</v>
      </c>
      <c r="H39" s="17">
        <v>60</v>
      </c>
      <c r="I39" s="52">
        <v>23.347000000000001</v>
      </c>
      <c r="J39" s="53">
        <f t="shared" si="7"/>
        <v>83.347000000000008</v>
      </c>
      <c r="K39" s="16">
        <f t="shared" si="8"/>
        <v>102.71239494244941</v>
      </c>
      <c r="L39" s="17">
        <v>60</v>
      </c>
      <c r="M39" s="52">
        <v>23.6</v>
      </c>
      <c r="N39" s="54">
        <f t="shared" si="9"/>
        <v>83.6</v>
      </c>
      <c r="O39" s="16">
        <f t="shared" si="10"/>
        <v>103.02417864096812</v>
      </c>
      <c r="P39" s="17">
        <v>60</v>
      </c>
      <c r="Q39" s="52">
        <v>23.783999999999999</v>
      </c>
      <c r="R39" s="53">
        <f t="shared" si="11"/>
        <v>83.783999999999992</v>
      </c>
      <c r="S39" s="19">
        <f t="shared" si="12"/>
        <v>103.250930421709</v>
      </c>
      <c r="T39" s="17">
        <v>60</v>
      </c>
      <c r="U39" s="52">
        <v>24.062000000000001</v>
      </c>
      <c r="V39" s="66">
        <f t="shared" si="13"/>
        <v>84.061999999999998</v>
      </c>
      <c r="W39" s="19">
        <f t="shared" si="14"/>
        <v>103.59352278608927</v>
      </c>
      <c r="X39" s="64">
        <f>F61</f>
        <v>1.2323466344613412</v>
      </c>
      <c r="Y39" s="264"/>
      <c r="Z39" s="264"/>
      <c r="AA39" s="265"/>
      <c r="AB39" s="71"/>
      <c r="AC39" s="1"/>
      <c r="AD39" s="1"/>
      <c r="AE39" s="1"/>
    </row>
    <row r="40" spans="1:33" ht="16">
      <c r="A40" s="8">
        <v>22</v>
      </c>
      <c r="B40" s="118" t="s">
        <v>236</v>
      </c>
      <c r="C40" s="16">
        <f t="shared" si="4"/>
        <v>102.29771029995317</v>
      </c>
      <c r="D40" s="17">
        <v>60</v>
      </c>
      <c r="E40" s="17">
        <v>22.431000000000001</v>
      </c>
      <c r="F40" s="18">
        <f t="shared" si="5"/>
        <v>82.430999999999997</v>
      </c>
      <c r="G40" s="19">
        <f t="shared" si="6"/>
        <v>101.58356542528281</v>
      </c>
      <c r="H40" s="23">
        <v>60</v>
      </c>
      <c r="I40" s="55">
        <v>23.347000000000001</v>
      </c>
      <c r="J40" s="56">
        <f t="shared" si="7"/>
        <v>83.347000000000008</v>
      </c>
      <c r="K40" s="57">
        <f t="shared" si="8"/>
        <v>102.71239494244941</v>
      </c>
      <c r="L40" s="23">
        <v>60</v>
      </c>
      <c r="M40" s="55">
        <v>23.6</v>
      </c>
      <c r="N40" s="56">
        <f t="shared" si="9"/>
        <v>83.6</v>
      </c>
      <c r="O40" s="57">
        <f t="shared" si="10"/>
        <v>103.02417864096812</v>
      </c>
      <c r="P40" s="17">
        <v>60</v>
      </c>
      <c r="Q40" s="52">
        <v>23.353999999999999</v>
      </c>
      <c r="R40" s="53">
        <f t="shared" si="11"/>
        <v>83.353999999999999</v>
      </c>
      <c r="S40" s="19">
        <f t="shared" si="12"/>
        <v>102.72102136889063</v>
      </c>
      <c r="T40" s="17">
        <v>60</v>
      </c>
      <c r="U40" s="52">
        <v>24.059000000000001</v>
      </c>
      <c r="V40" s="66">
        <f t="shared" si="13"/>
        <v>84.058999999999997</v>
      </c>
      <c r="W40" s="19">
        <f t="shared" si="14"/>
        <v>103.58982574618588</v>
      </c>
      <c r="X40" s="64">
        <f>F61</f>
        <v>1.2323466344613412</v>
      </c>
      <c r="Y40" s="259" t="s">
        <v>237</v>
      </c>
      <c r="Z40" s="259"/>
      <c r="AA40" s="260"/>
      <c r="AB40" s="71"/>
      <c r="AC40" s="1"/>
      <c r="AD40" s="1"/>
      <c r="AE40" s="1"/>
    </row>
    <row r="41" spans="1:33" ht="16">
      <c r="A41" s="8">
        <v>88</v>
      </c>
      <c r="B41" s="29" t="s">
        <v>238</v>
      </c>
      <c r="C41" s="16">
        <f t="shared" ref="C41" si="15">G41*0.5+K41*0.125+O41*0.125+S41*0.125+W41*0.125</f>
        <v>104.41565203460429</v>
      </c>
      <c r="D41" s="17">
        <v>60</v>
      </c>
      <c r="E41" s="17">
        <v>25.128</v>
      </c>
      <c r="F41" s="18">
        <f t="shared" ref="F41" si="16">SUM(D41:E41)</f>
        <v>85.128</v>
      </c>
      <c r="G41" s="19">
        <f t="shared" ref="G41" si="17">F41*X41</f>
        <v>104.90720429842506</v>
      </c>
      <c r="H41" s="17">
        <v>60</v>
      </c>
      <c r="I41" s="52">
        <v>24.11</v>
      </c>
      <c r="J41" s="53">
        <f t="shared" ref="J41" si="18">SUM(H41:I41)</f>
        <v>84.11</v>
      </c>
      <c r="K41" s="16">
        <f t="shared" ref="K41" si="19">J41*X41</f>
        <v>103.6526754245434</v>
      </c>
      <c r="L41" s="17">
        <v>60</v>
      </c>
      <c r="M41" s="52">
        <v>24.622</v>
      </c>
      <c r="N41" s="54">
        <f t="shared" ref="N41" si="20">SUM(L41:M41)</f>
        <v>84.622</v>
      </c>
      <c r="O41" s="16">
        <f t="shared" ref="O41" si="21">N41*X41</f>
        <v>104.28363690138761</v>
      </c>
      <c r="P41" s="17">
        <v>60</v>
      </c>
      <c r="Q41" s="52">
        <v>23.99</v>
      </c>
      <c r="R41" s="53">
        <f t="shared" ref="R41" si="22">SUM(P41:Q41)</f>
        <v>83.99</v>
      </c>
      <c r="S41" s="19">
        <f t="shared" ref="S41" si="23">R41*X41</f>
        <v>103.50479382840804</v>
      </c>
      <c r="T41" s="21">
        <v>60</v>
      </c>
      <c r="U41" s="65">
        <v>24.599</v>
      </c>
      <c r="V41" s="66">
        <f t="shared" ref="V41" si="24">SUM(T41:U41)</f>
        <v>84.599000000000004</v>
      </c>
      <c r="W41" s="62">
        <f t="shared" ref="W41" si="25">V41*X41</f>
        <v>104.255292928795</v>
      </c>
      <c r="X41" s="64">
        <f>F61</f>
        <v>1.2323466344613412</v>
      </c>
      <c r="Y41" s="264"/>
      <c r="Z41" s="264"/>
      <c r="AA41" s="265"/>
      <c r="AE41" s="1"/>
    </row>
    <row r="42" spans="1:33" ht="16">
      <c r="A42" s="8">
        <v>36</v>
      </c>
      <c r="B42" s="29" t="s">
        <v>239</v>
      </c>
      <c r="C42" s="16">
        <f t="shared" si="4"/>
        <v>104.42073546447145</v>
      </c>
      <c r="D42" s="17">
        <v>60</v>
      </c>
      <c r="E42" s="17">
        <v>24.593</v>
      </c>
      <c r="F42" s="18">
        <f t="shared" si="5"/>
        <v>84.593000000000004</v>
      </c>
      <c r="G42" s="19">
        <f t="shared" si="6"/>
        <v>104.24789884898824</v>
      </c>
      <c r="H42" s="17">
        <v>60</v>
      </c>
      <c r="I42" s="52">
        <v>24.725999999999999</v>
      </c>
      <c r="J42" s="53">
        <f t="shared" si="7"/>
        <v>84.725999999999999</v>
      </c>
      <c r="K42" s="16">
        <f t="shared" si="8"/>
        <v>104.41180095137159</v>
      </c>
      <c r="L42" s="17">
        <v>60</v>
      </c>
      <c r="M42" s="52">
        <v>24.823</v>
      </c>
      <c r="N42" s="54">
        <f t="shared" si="9"/>
        <v>84.823000000000008</v>
      </c>
      <c r="O42" s="16">
        <f t="shared" si="10"/>
        <v>104.53133857491436</v>
      </c>
      <c r="P42" s="17">
        <v>60</v>
      </c>
      <c r="Q42" s="52">
        <v>24.765000000000001</v>
      </c>
      <c r="R42" s="53">
        <f t="shared" si="11"/>
        <v>84.765000000000001</v>
      </c>
      <c r="S42" s="19">
        <f t="shared" si="12"/>
        <v>104.45986247011558</v>
      </c>
      <c r="T42" s="17">
        <v>60</v>
      </c>
      <c r="U42" s="52">
        <v>25.18</v>
      </c>
      <c r="V42" s="51">
        <f t="shared" si="13"/>
        <v>85.18</v>
      </c>
      <c r="W42" s="19">
        <f t="shared" si="14"/>
        <v>104.97128632341705</v>
      </c>
      <c r="X42" s="64">
        <f>F61</f>
        <v>1.2323466344613412</v>
      </c>
      <c r="Y42" s="264"/>
      <c r="Z42" s="264"/>
      <c r="AA42" s="265"/>
      <c r="AE42" s="1"/>
    </row>
    <row r="43" spans="1:33" ht="16">
      <c r="A43" s="8">
        <v>24</v>
      </c>
      <c r="B43" s="29" t="s">
        <v>240</v>
      </c>
      <c r="C43" s="16">
        <f t="shared" ref="C43:C45" si="26">G43*0.5+K43*0.125+O43*0.125+S43*0.125+W43*0.125</f>
        <v>101.93339782614052</v>
      </c>
      <c r="D43" s="17">
        <v>60</v>
      </c>
      <c r="E43" s="17">
        <v>22.405000000000001</v>
      </c>
      <c r="F43" s="18">
        <f t="shared" ref="F43:F45" si="27">SUM(D43:E43)</f>
        <v>82.405000000000001</v>
      </c>
      <c r="G43" s="19">
        <f t="shared" ref="G43:G45" si="28">F43*X43</f>
        <v>101.55152441278682</v>
      </c>
      <c r="H43" s="17">
        <v>60</v>
      </c>
      <c r="I43" s="52">
        <v>22.443999999999999</v>
      </c>
      <c r="J43" s="54">
        <f t="shared" ref="J43:J45" si="29">SUM(H43:I43)</f>
        <v>82.444000000000003</v>
      </c>
      <c r="K43" s="16">
        <f t="shared" ref="K43:K45" si="30">J43*X43</f>
        <v>101.59958593153081</v>
      </c>
      <c r="L43" s="17">
        <v>60</v>
      </c>
      <c r="M43" s="52">
        <v>22.556999999999999</v>
      </c>
      <c r="N43" s="54">
        <f t="shared" ref="N43:N45" si="31">SUM(L43:M43)</f>
        <v>82.557000000000002</v>
      </c>
      <c r="O43" s="16">
        <f t="shared" ref="O43:O45" si="32">N43*X43</f>
        <v>101.73884110122495</v>
      </c>
      <c r="P43" s="17">
        <v>60</v>
      </c>
      <c r="Q43" s="52">
        <v>22.707000000000001</v>
      </c>
      <c r="R43" s="53">
        <f t="shared" ref="R43:R45" si="33">SUM(P43:Q43)</f>
        <v>82.706999999999994</v>
      </c>
      <c r="S43" s="19">
        <f t="shared" ref="S43:S45" si="34">R43*X43</f>
        <v>101.92369309639413</v>
      </c>
      <c r="T43" s="17">
        <v>60</v>
      </c>
      <c r="U43" s="52">
        <v>24.390999999999998</v>
      </c>
      <c r="V43" s="66">
        <f t="shared" ref="V43:V45" si="35">SUM(T43:U43)</f>
        <v>84.390999999999991</v>
      </c>
      <c r="W43" s="19">
        <f t="shared" ref="W43:W45" si="36">V43*X43</f>
        <v>103.99896482882703</v>
      </c>
      <c r="X43" s="64">
        <f>F61</f>
        <v>1.2323466344613412</v>
      </c>
      <c r="Y43" s="264"/>
      <c r="Z43" s="264"/>
      <c r="AA43" s="265"/>
    </row>
    <row r="44" spans="1:33" ht="16">
      <c r="A44" s="8">
        <v>25</v>
      </c>
      <c r="B44" s="29" t="s">
        <v>241</v>
      </c>
      <c r="C44" s="16">
        <f t="shared" si="26"/>
        <v>101.70264091883764</v>
      </c>
      <c r="D44" s="17">
        <v>60</v>
      </c>
      <c r="E44" s="17">
        <v>22.25</v>
      </c>
      <c r="F44" s="18">
        <f t="shared" si="27"/>
        <v>82.25</v>
      </c>
      <c r="G44" s="19">
        <f t="shared" si="28"/>
        <v>101.36051068444532</v>
      </c>
      <c r="H44" s="17">
        <v>60</v>
      </c>
      <c r="I44" s="52">
        <v>21.611000000000001</v>
      </c>
      <c r="J44" s="54">
        <f t="shared" si="29"/>
        <v>81.611000000000004</v>
      </c>
      <c r="K44" s="16">
        <f t="shared" si="30"/>
        <v>100.57304118502452</v>
      </c>
      <c r="L44" s="17">
        <v>60</v>
      </c>
      <c r="M44" s="52">
        <v>22.004999999999999</v>
      </c>
      <c r="N44" s="54">
        <f t="shared" si="31"/>
        <v>82.004999999999995</v>
      </c>
      <c r="O44" s="16">
        <f t="shared" si="32"/>
        <v>101.05858575900228</v>
      </c>
      <c r="P44" s="17">
        <v>60</v>
      </c>
      <c r="Q44" s="52">
        <v>23.388000000000002</v>
      </c>
      <c r="R44" s="53">
        <f t="shared" si="33"/>
        <v>83.388000000000005</v>
      </c>
      <c r="S44" s="19">
        <f t="shared" si="34"/>
        <v>102.76292115446232</v>
      </c>
      <c r="T44" s="17">
        <v>60</v>
      </c>
      <c r="U44" s="52">
        <v>24.216999999999999</v>
      </c>
      <c r="V44" s="66">
        <f t="shared" si="35"/>
        <v>84.216999999999999</v>
      </c>
      <c r="W44" s="19">
        <f t="shared" si="36"/>
        <v>103.78453651443077</v>
      </c>
      <c r="X44" s="64">
        <f>F61</f>
        <v>1.2323466344613412</v>
      </c>
      <c r="Y44" s="264"/>
      <c r="Z44" s="264"/>
      <c r="AA44" s="265"/>
    </row>
    <row r="45" spans="1:33" ht="16">
      <c r="A45" s="24">
        <v>26</v>
      </c>
      <c r="B45" s="37" t="s">
        <v>242</v>
      </c>
      <c r="C45" s="25">
        <f t="shared" si="26"/>
        <v>101.35327064796785</v>
      </c>
      <c r="D45" s="26">
        <v>60</v>
      </c>
      <c r="E45" s="26">
        <v>21.507000000000001</v>
      </c>
      <c r="F45" s="27">
        <f t="shared" si="27"/>
        <v>81.507000000000005</v>
      </c>
      <c r="G45" s="28">
        <f t="shared" si="28"/>
        <v>100.44487713504054</v>
      </c>
      <c r="H45" s="26">
        <v>60</v>
      </c>
      <c r="I45" s="58">
        <v>21.780999999999999</v>
      </c>
      <c r="J45" s="59">
        <f t="shared" si="29"/>
        <v>81.781000000000006</v>
      </c>
      <c r="K45" s="25">
        <f t="shared" si="30"/>
        <v>100.78254011288296</v>
      </c>
      <c r="L45" s="26">
        <v>60</v>
      </c>
      <c r="M45" s="58">
        <v>21.882000000000001</v>
      </c>
      <c r="N45" s="59">
        <f t="shared" si="31"/>
        <v>81.882000000000005</v>
      </c>
      <c r="O45" s="25">
        <f t="shared" si="32"/>
        <v>100.90700712296355</v>
      </c>
      <c r="P45" s="26">
        <v>60</v>
      </c>
      <c r="Q45" s="58">
        <v>24.047000000000001</v>
      </c>
      <c r="R45" s="67">
        <f t="shared" si="33"/>
        <v>84.046999999999997</v>
      </c>
      <c r="S45" s="28">
        <f t="shared" si="34"/>
        <v>103.57503758657234</v>
      </c>
      <c r="T45" s="26">
        <v>60</v>
      </c>
      <c r="U45" s="58">
        <v>24.215</v>
      </c>
      <c r="V45" s="68">
        <f t="shared" si="35"/>
        <v>84.215000000000003</v>
      </c>
      <c r="W45" s="28">
        <f t="shared" si="36"/>
        <v>103.78207182116185</v>
      </c>
      <c r="X45" s="69">
        <f>F61</f>
        <v>1.2323466344613412</v>
      </c>
      <c r="Y45" s="293"/>
      <c r="Z45" s="293"/>
      <c r="AA45" s="294"/>
    </row>
    <row r="46" spans="1:33">
      <c r="A46" s="1"/>
      <c r="D46" s="2"/>
      <c r="E46" s="2"/>
      <c r="F46" s="2"/>
      <c r="V46" s="1"/>
      <c r="W46" s="1"/>
      <c r="X46" s="1"/>
      <c r="Y46" s="1"/>
      <c r="Z46" s="1"/>
    </row>
    <row r="47" spans="1:33" ht="28" customHeight="1">
      <c r="A47" s="253" t="s">
        <v>213</v>
      </c>
      <c r="B47" s="254"/>
      <c r="C47" s="255"/>
      <c r="F47" s="2"/>
    </row>
    <row r="48" spans="1:33" ht="16">
      <c r="A48" s="8" t="s">
        <v>67</v>
      </c>
      <c r="B48" s="29" t="s">
        <v>233</v>
      </c>
      <c r="C48" s="30">
        <v>100.5</v>
      </c>
      <c r="D48" s="31"/>
      <c r="E48" s="2"/>
      <c r="F48" s="1"/>
      <c r="G48" s="250"/>
      <c r="H48" s="250"/>
      <c r="I48" s="1"/>
    </row>
    <row r="49" spans="1:9" ht="16">
      <c r="A49" s="8" t="s">
        <v>70</v>
      </c>
      <c r="B49" s="29" t="s">
        <v>234</v>
      </c>
      <c r="C49" s="30">
        <v>101.2</v>
      </c>
      <c r="D49" s="31"/>
      <c r="E49" s="2"/>
      <c r="F49" s="31"/>
      <c r="G49" s="32"/>
      <c r="H49" s="33"/>
      <c r="I49" s="1"/>
    </row>
    <row r="50" spans="1:9" ht="16">
      <c r="A50" s="8" t="s">
        <v>72</v>
      </c>
      <c r="B50" s="12" t="s">
        <v>243</v>
      </c>
      <c r="C50" s="30">
        <v>101.4</v>
      </c>
      <c r="D50" s="31"/>
      <c r="E50" s="2"/>
      <c r="F50" s="2"/>
    </row>
    <row r="51" spans="1:9" ht="16">
      <c r="A51" s="8" t="s">
        <v>73</v>
      </c>
      <c r="B51" s="118" t="s">
        <v>226</v>
      </c>
      <c r="C51" s="30">
        <v>101.6</v>
      </c>
      <c r="D51" s="32"/>
      <c r="E51" s="2"/>
      <c r="F51" s="2"/>
    </row>
    <row r="52" spans="1:9" ht="16">
      <c r="A52" s="8" t="s">
        <v>74</v>
      </c>
      <c r="B52" s="29" t="s">
        <v>230</v>
      </c>
      <c r="C52" s="30">
        <v>101.6</v>
      </c>
      <c r="D52" s="32"/>
      <c r="E52" s="2"/>
      <c r="F52" s="2"/>
    </row>
    <row r="53" spans="1:9" ht="16">
      <c r="A53" s="8" t="s">
        <v>75</v>
      </c>
      <c r="B53" s="29" t="s">
        <v>241</v>
      </c>
      <c r="C53" s="30">
        <v>101.7</v>
      </c>
      <c r="D53" s="32"/>
      <c r="E53" s="2"/>
      <c r="F53" s="2"/>
    </row>
    <row r="54" spans="1:9" ht="16">
      <c r="A54" s="8" t="s">
        <v>76</v>
      </c>
      <c r="B54" s="29" t="s">
        <v>231</v>
      </c>
      <c r="C54" s="30">
        <v>101.8</v>
      </c>
      <c r="D54" s="32"/>
      <c r="E54" s="2"/>
      <c r="F54" s="2"/>
    </row>
    <row r="55" spans="1:9" ht="16">
      <c r="A55" s="5" t="s">
        <v>184</v>
      </c>
      <c r="B55" s="29" t="s">
        <v>240</v>
      </c>
      <c r="C55" s="30">
        <v>101.9</v>
      </c>
      <c r="D55" s="32"/>
      <c r="E55" s="2"/>
      <c r="F55" s="2"/>
    </row>
    <row r="56" spans="1:9" ht="16">
      <c r="A56" s="5" t="s">
        <v>186</v>
      </c>
      <c r="B56" s="35" t="s">
        <v>222</v>
      </c>
      <c r="C56" s="30">
        <v>102</v>
      </c>
      <c r="D56" s="32"/>
      <c r="E56" s="2"/>
      <c r="F56" s="2"/>
    </row>
    <row r="57" spans="1:9" ht="16">
      <c r="A57" s="5" t="s">
        <v>187</v>
      </c>
      <c r="B57" s="35" t="s">
        <v>223</v>
      </c>
      <c r="C57" s="30">
        <v>102.1</v>
      </c>
      <c r="D57" s="32"/>
      <c r="E57" s="2"/>
      <c r="F57" s="2"/>
    </row>
    <row r="58" spans="1:9" ht="16">
      <c r="A58" s="36"/>
      <c r="B58" s="37" t="s">
        <v>78</v>
      </c>
      <c r="C58" s="38">
        <f>AVERAGE(C48:C57)</f>
        <v>101.58000000000001</v>
      </c>
      <c r="D58" s="39"/>
      <c r="E58" s="2"/>
      <c r="F58" s="2"/>
    </row>
    <row r="60" spans="1:9" ht="16">
      <c r="A60" s="4" t="s">
        <v>128</v>
      </c>
      <c r="B60" s="256" t="s">
        <v>68</v>
      </c>
      <c r="C60" s="256"/>
      <c r="D60" s="40"/>
      <c r="E60" s="41"/>
      <c r="F60" s="42" t="s">
        <v>69</v>
      </c>
      <c r="G60" s="1"/>
      <c r="H60" s="1"/>
    </row>
    <row r="61" spans="1:9" ht="16" customHeight="1">
      <c r="A61" s="43" t="s">
        <v>244</v>
      </c>
      <c r="B61" s="44">
        <v>100</v>
      </c>
      <c r="C61" s="45">
        <v>81.146000000000001</v>
      </c>
      <c r="D61" s="44"/>
      <c r="E61" s="46"/>
      <c r="F61" s="47">
        <f>B61/C61</f>
        <v>1.2323466344613412</v>
      </c>
      <c r="G61" s="1"/>
      <c r="H61" s="1"/>
    </row>
  </sheetData>
  <mergeCells count="47">
    <mergeCell ref="A1:V1"/>
    <mergeCell ref="S2:V2"/>
    <mergeCell ref="S3:V3"/>
    <mergeCell ref="S4:V4"/>
    <mergeCell ref="S5:V5"/>
    <mergeCell ref="S6:V6"/>
    <mergeCell ref="S7:V7"/>
    <mergeCell ref="S8:V8"/>
    <mergeCell ref="S9:V9"/>
    <mergeCell ref="S10:V10"/>
    <mergeCell ref="S11:V11"/>
    <mergeCell ref="S12:V12"/>
    <mergeCell ref="S13:V13"/>
    <mergeCell ref="S14:V14"/>
    <mergeCell ref="S15:V15"/>
    <mergeCell ref="S16:V16"/>
    <mergeCell ref="S17:V17"/>
    <mergeCell ref="S18:V18"/>
    <mergeCell ref="S19:V19"/>
    <mergeCell ref="S20:V20"/>
    <mergeCell ref="S21:V21"/>
    <mergeCell ref="S22:V22"/>
    <mergeCell ref="A24:AA24"/>
    <mergeCell ref="Y25:AA25"/>
    <mergeCell ref="Y26:AA26"/>
    <mergeCell ref="Y27:AA27"/>
    <mergeCell ref="Y28:AA28"/>
    <mergeCell ref="Y29:AA29"/>
    <mergeCell ref="Y30:AA30"/>
    <mergeCell ref="Y31:AA31"/>
    <mergeCell ref="Y32:AA32"/>
    <mergeCell ref="Y33:AA33"/>
    <mergeCell ref="Y34:AA34"/>
    <mergeCell ref="Y35:AA35"/>
    <mergeCell ref="Y36:AA36"/>
    <mergeCell ref="Y37:AA37"/>
    <mergeCell ref="Y38:AA38"/>
    <mergeCell ref="Y39:AA39"/>
    <mergeCell ref="Y40:AA40"/>
    <mergeCell ref="Y41:AA41"/>
    <mergeCell ref="G48:H48"/>
    <mergeCell ref="B60:C60"/>
    <mergeCell ref="Y42:AA42"/>
    <mergeCell ref="Y43:AA43"/>
    <mergeCell ref="Y44:AA44"/>
    <mergeCell ref="Y45:AA45"/>
    <mergeCell ref="A47:C47"/>
  </mergeCells>
  <phoneticPr fontId="13" type="noConversion"/>
  <pageMargins left="0.69930555555555596" right="0.69930555555555596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7"/>
  <sheetViews>
    <sheetView tabSelected="1" zoomScale="75" zoomScaleNormal="75" zoomScalePageLayoutView="75" workbookViewId="0">
      <selection activeCell="K35" sqref="K35"/>
    </sheetView>
  </sheetViews>
  <sheetFormatPr baseColWidth="10" defaultColWidth="8.83203125" defaultRowHeight="12" x14ac:dyDescent="0"/>
  <cols>
    <col min="1" max="1" width="7.5" style="238" bestFit="1" customWidth="1"/>
    <col min="2" max="2" width="14" style="238" bestFit="1" customWidth="1"/>
    <col min="3" max="3" width="9.5" style="238" bestFit="1" customWidth="1"/>
    <col min="4" max="4" width="7.33203125" style="238" hidden="1" customWidth="1"/>
    <col min="5" max="5" width="8.83203125" style="238" hidden="1" customWidth="1"/>
    <col min="6" max="6" width="14.1640625" style="238" bestFit="1" customWidth="1"/>
    <col min="7" max="7" width="18.6640625" style="238" bestFit="1" customWidth="1"/>
    <col min="8" max="9" width="7.33203125" style="238" hidden="1" customWidth="1"/>
    <col min="10" max="10" width="12.33203125" style="238" bestFit="1" customWidth="1"/>
    <col min="11" max="11" width="13" style="238" customWidth="1"/>
    <col min="12" max="13" width="7.33203125" style="238" hidden="1" customWidth="1"/>
    <col min="14" max="14" width="13" style="238" bestFit="1" customWidth="1"/>
    <col min="15" max="15" width="9.5" style="238" bestFit="1" customWidth="1"/>
    <col min="16" max="17" width="7.33203125" style="238" hidden="1" customWidth="1"/>
    <col min="18" max="18" width="11.33203125" style="238" bestFit="1" customWidth="1"/>
    <col min="19" max="19" width="9.5" style="238" bestFit="1" customWidth="1"/>
    <col min="20" max="21" width="8.1640625" style="238" hidden="1" customWidth="1"/>
    <col min="22" max="22" width="10.6640625" style="238" bestFit="1" customWidth="1"/>
    <col min="23" max="23" width="9.5" style="238" bestFit="1" customWidth="1"/>
    <col min="24" max="24" width="13" style="238" hidden="1" customWidth="1"/>
    <col min="25" max="25" width="13" style="238" customWidth="1"/>
    <col min="26" max="26" width="55.6640625" style="238" customWidth="1"/>
    <col min="27" max="27" width="30.6640625" style="238" customWidth="1"/>
    <col min="28" max="28" width="13" style="238" customWidth="1"/>
    <col min="29" max="16384" width="8.83203125" style="238"/>
  </cols>
  <sheetData>
    <row r="1" spans="1:27" ht="28" customHeight="1">
      <c r="A1" s="311" t="s">
        <v>273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3"/>
      <c r="W1" s="314"/>
    </row>
    <row r="2" spans="1:27" ht="16">
      <c r="A2" s="77" t="s">
        <v>39</v>
      </c>
      <c r="B2" s="78" t="s">
        <v>38</v>
      </c>
      <c r="C2" s="78" t="s">
        <v>40</v>
      </c>
      <c r="D2" s="79"/>
      <c r="E2" s="79"/>
      <c r="F2" s="78" t="s">
        <v>41</v>
      </c>
      <c r="G2" s="315" t="s">
        <v>252</v>
      </c>
      <c r="H2" s="79"/>
      <c r="I2" s="79"/>
      <c r="J2" s="78" t="s">
        <v>43</v>
      </c>
      <c r="K2" s="78" t="s">
        <v>44</v>
      </c>
      <c r="L2" s="79"/>
      <c r="M2" s="78"/>
      <c r="N2" s="78" t="s">
        <v>45</v>
      </c>
      <c r="O2" s="78" t="s">
        <v>253</v>
      </c>
      <c r="P2" s="316"/>
      <c r="Q2" s="78"/>
      <c r="R2" s="78" t="s">
        <v>254</v>
      </c>
      <c r="S2" s="317" t="s">
        <v>255</v>
      </c>
      <c r="T2" s="317"/>
      <c r="U2" s="317"/>
      <c r="V2" s="318"/>
    </row>
    <row r="3" spans="1:27" ht="16">
      <c r="A3" s="8">
        <v>1</v>
      </c>
      <c r="B3" s="241" t="s">
        <v>46</v>
      </c>
      <c r="C3" s="241" t="s">
        <v>47</v>
      </c>
      <c r="D3" s="53"/>
      <c r="E3" s="53"/>
      <c r="F3" s="11">
        <f>AVERAGE(C15:C16)</f>
        <v>101.69076551514844</v>
      </c>
      <c r="G3" s="241">
        <v>0</v>
      </c>
      <c r="H3" s="53"/>
      <c r="I3" s="53"/>
      <c r="J3" s="11">
        <f>F3</f>
        <v>101.69076551514844</v>
      </c>
      <c r="K3" s="9">
        <f>C32</f>
        <v>101.31666666666666</v>
      </c>
      <c r="L3" s="53"/>
      <c r="M3" s="9"/>
      <c r="N3" s="9" t="s">
        <v>245</v>
      </c>
      <c r="O3" s="241"/>
      <c r="P3" s="300"/>
      <c r="Q3" s="241"/>
      <c r="R3" s="241"/>
      <c r="S3" s="270"/>
      <c r="T3" s="270"/>
      <c r="U3" s="270"/>
      <c r="V3" s="271"/>
    </row>
    <row r="4" spans="1:27" ht="16">
      <c r="A4" s="8">
        <v>3</v>
      </c>
      <c r="B4" s="241" t="s">
        <v>46</v>
      </c>
      <c r="C4" s="241" t="s">
        <v>50</v>
      </c>
      <c r="D4" s="53"/>
      <c r="E4" s="53"/>
      <c r="F4" s="11">
        <f>AVERAGE(C15:C16)</f>
        <v>101.69076551514844</v>
      </c>
      <c r="G4" s="241">
        <v>0</v>
      </c>
      <c r="H4" s="53"/>
      <c r="I4" s="53"/>
      <c r="J4" s="11">
        <f t="shared" ref="J4:J11" si="0">F4</f>
        <v>101.69076551514844</v>
      </c>
      <c r="K4" s="9">
        <f>C32</f>
        <v>101.31666666666666</v>
      </c>
      <c r="L4" s="53"/>
      <c r="M4" s="9"/>
      <c r="N4" s="9" t="s">
        <v>245</v>
      </c>
      <c r="O4" s="241"/>
      <c r="P4" s="300"/>
      <c r="Q4" s="241"/>
      <c r="R4" s="241"/>
      <c r="S4" s="270"/>
      <c r="T4" s="270"/>
      <c r="U4" s="270"/>
      <c r="V4" s="271"/>
    </row>
    <row r="5" spans="1:27" ht="16">
      <c r="A5" s="8">
        <v>4</v>
      </c>
      <c r="B5" s="241" t="s">
        <v>46</v>
      </c>
      <c r="C5" s="241" t="s">
        <v>51</v>
      </c>
      <c r="D5" s="53"/>
      <c r="E5" s="53"/>
      <c r="F5" s="11">
        <f>AVERAGE(C15:C16)</f>
        <v>101.69076551514844</v>
      </c>
      <c r="G5" s="241">
        <v>0</v>
      </c>
      <c r="H5" s="53"/>
      <c r="I5" s="53"/>
      <c r="J5" s="11">
        <f t="shared" si="0"/>
        <v>101.69076551514844</v>
      </c>
      <c r="K5" s="9">
        <f>C32</f>
        <v>101.31666666666666</v>
      </c>
      <c r="L5" s="53"/>
      <c r="M5" s="9"/>
      <c r="N5" s="9" t="s">
        <v>245</v>
      </c>
      <c r="O5" s="241"/>
      <c r="P5" s="300"/>
      <c r="Q5" s="241"/>
      <c r="R5" s="241"/>
      <c r="S5" s="270"/>
      <c r="T5" s="270"/>
      <c r="U5" s="270"/>
      <c r="V5" s="271"/>
    </row>
    <row r="6" spans="1:27" ht="16">
      <c r="A6" s="8">
        <v>16</v>
      </c>
      <c r="B6" s="241" t="s">
        <v>46</v>
      </c>
      <c r="C6" s="241" t="s">
        <v>274</v>
      </c>
      <c r="D6" s="53"/>
      <c r="E6" s="53"/>
      <c r="F6" s="11">
        <f>AVERAGE(C15:C16)</f>
        <v>101.69076551514844</v>
      </c>
      <c r="G6" s="241">
        <v>0</v>
      </c>
      <c r="H6" s="53"/>
      <c r="I6" s="53"/>
      <c r="J6" s="11">
        <f t="shared" si="0"/>
        <v>101.69076551514844</v>
      </c>
      <c r="K6" s="9">
        <f>C32</f>
        <v>101.31666666666666</v>
      </c>
      <c r="L6" s="53"/>
      <c r="M6" s="9"/>
      <c r="N6" s="9" t="s">
        <v>245</v>
      </c>
      <c r="O6" s="241"/>
      <c r="P6" s="300"/>
      <c r="Q6" s="241"/>
      <c r="R6" s="241"/>
      <c r="S6" s="270"/>
      <c r="T6" s="270"/>
      <c r="U6" s="270"/>
      <c r="V6" s="271"/>
    </row>
    <row r="7" spans="1:27" ht="16">
      <c r="A7" s="8">
        <v>5</v>
      </c>
      <c r="B7" s="241" t="s">
        <v>52</v>
      </c>
      <c r="C7" s="241" t="s">
        <v>53</v>
      </c>
      <c r="D7" s="53"/>
      <c r="E7" s="53"/>
      <c r="F7" s="9">
        <f>AVERAGE(C20:C21)</f>
        <v>100.76432443140627</v>
      </c>
      <c r="G7" s="241">
        <v>30</v>
      </c>
      <c r="H7" s="53"/>
      <c r="I7" s="53"/>
      <c r="J7" s="11">
        <f>F7+0.38</f>
        <v>101.14432443140626</v>
      </c>
      <c r="K7" s="9">
        <f>C32</f>
        <v>101.31666666666666</v>
      </c>
      <c r="L7" s="53"/>
      <c r="M7" s="9"/>
      <c r="N7" s="9" t="s">
        <v>245</v>
      </c>
      <c r="O7" s="241"/>
      <c r="P7" s="300"/>
      <c r="Q7" s="241"/>
      <c r="R7" s="11"/>
      <c r="S7" s="301"/>
      <c r="T7" s="302"/>
      <c r="U7" s="302"/>
      <c r="V7" s="303"/>
    </row>
    <row r="8" spans="1:27" ht="16">
      <c r="A8" s="81">
        <v>6</v>
      </c>
      <c r="B8" s="82" t="s">
        <v>52</v>
      </c>
      <c r="C8" s="82" t="s">
        <v>54</v>
      </c>
      <c r="D8" s="83"/>
      <c r="E8" s="83"/>
      <c r="F8" s="84">
        <f>AVERAGE(C20:C21)</f>
        <v>100.76432443140627</v>
      </c>
      <c r="G8" s="82">
        <v>30</v>
      </c>
      <c r="H8" s="83"/>
      <c r="I8" s="83"/>
      <c r="J8" s="11">
        <f>F8+0.38</f>
        <v>101.14432443140626</v>
      </c>
      <c r="K8" s="84">
        <f>C32</f>
        <v>101.31666666666666</v>
      </c>
      <c r="L8" s="83"/>
      <c r="M8" s="84"/>
      <c r="N8" s="9" t="s">
        <v>245</v>
      </c>
      <c r="O8" s="82"/>
      <c r="P8" s="319"/>
      <c r="Q8" s="82"/>
      <c r="R8" s="320"/>
      <c r="S8" s="321"/>
      <c r="T8" s="322"/>
      <c r="U8" s="322"/>
      <c r="V8" s="323"/>
    </row>
    <row r="9" spans="1:27" ht="16">
      <c r="A9" s="8">
        <v>7</v>
      </c>
      <c r="B9" s="241" t="s">
        <v>52</v>
      </c>
      <c r="C9" s="241" t="s">
        <v>55</v>
      </c>
      <c r="D9" s="53"/>
      <c r="E9" s="53"/>
      <c r="F9" s="9">
        <f>AVERAGE(C20:C21)</f>
        <v>100.76432443140627</v>
      </c>
      <c r="G9" s="241">
        <v>30</v>
      </c>
      <c r="H9" s="53"/>
      <c r="I9" s="53"/>
      <c r="J9" s="11">
        <f t="shared" ref="J9" si="1">F9+0.38</f>
        <v>101.14432443140626</v>
      </c>
      <c r="K9" s="9">
        <f>C32</f>
        <v>101.31666666666666</v>
      </c>
      <c r="L9" s="53"/>
      <c r="M9" s="9"/>
      <c r="N9" s="9" t="s">
        <v>245</v>
      </c>
      <c r="O9" s="241"/>
      <c r="P9" s="300"/>
      <c r="Q9" s="241"/>
      <c r="R9" s="11"/>
      <c r="S9" s="270"/>
      <c r="T9" s="270"/>
      <c r="U9" s="270"/>
      <c r="V9" s="271"/>
    </row>
    <row r="10" spans="1:27" ht="16">
      <c r="A10" s="8">
        <v>11</v>
      </c>
      <c r="B10" s="241" t="s">
        <v>275</v>
      </c>
      <c r="C10" s="241" t="s">
        <v>276</v>
      </c>
      <c r="D10" s="53"/>
      <c r="E10" s="53"/>
      <c r="F10" s="9">
        <f>AVERAGE(C22:C23)</f>
        <v>104.43589516632105</v>
      </c>
      <c r="G10" s="241">
        <v>0</v>
      </c>
      <c r="H10" s="53"/>
      <c r="I10" s="53"/>
      <c r="J10" s="11">
        <f t="shared" si="0"/>
        <v>104.43589516632105</v>
      </c>
      <c r="K10" s="9">
        <f>C32</f>
        <v>101.31666666666666</v>
      </c>
      <c r="L10" s="53"/>
      <c r="M10" s="9"/>
      <c r="N10" s="9" t="s">
        <v>245</v>
      </c>
      <c r="O10" s="241"/>
      <c r="P10" s="300"/>
      <c r="Q10" s="241"/>
      <c r="R10" s="11"/>
      <c r="S10" s="301"/>
      <c r="T10" s="302"/>
      <c r="U10" s="302"/>
      <c r="V10" s="303"/>
    </row>
    <row r="11" spans="1:27" ht="17" thickBot="1">
      <c r="A11" s="24">
        <v>15</v>
      </c>
      <c r="B11" s="242" t="s">
        <v>277</v>
      </c>
      <c r="C11" s="242" t="s">
        <v>278</v>
      </c>
      <c r="D11" s="67"/>
      <c r="E11" s="67"/>
      <c r="F11" s="86">
        <f>AVERAGE(C22:C23)</f>
        <v>104.43589516632105</v>
      </c>
      <c r="G11" s="242">
        <v>0</v>
      </c>
      <c r="H11" s="67"/>
      <c r="I11" s="67"/>
      <c r="J11" s="129">
        <f t="shared" si="0"/>
        <v>104.43589516632105</v>
      </c>
      <c r="K11" s="86">
        <f>C32</f>
        <v>101.31666666666666</v>
      </c>
      <c r="L11" s="67"/>
      <c r="M11" s="86"/>
      <c r="N11" s="86" t="s">
        <v>245</v>
      </c>
      <c r="O11" s="242"/>
      <c r="P11" s="324"/>
      <c r="Q11" s="242"/>
      <c r="R11" s="129"/>
      <c r="S11" s="325"/>
      <c r="T11" s="326"/>
      <c r="U11" s="326"/>
      <c r="V11" s="327"/>
    </row>
    <row r="12" spans="1:27" s="75" customFormat="1" ht="13" thickBot="1">
      <c r="D12" s="88"/>
      <c r="E12" s="88"/>
      <c r="F12" s="89"/>
      <c r="I12" s="88"/>
      <c r="J12" s="88"/>
      <c r="K12" s="107"/>
      <c r="L12" s="88"/>
      <c r="M12" s="88"/>
      <c r="N12" s="108"/>
      <c r="O12" s="108"/>
    </row>
    <row r="13" spans="1:27" ht="28" customHeight="1">
      <c r="A13" s="311" t="s">
        <v>289</v>
      </c>
      <c r="B13" s="312"/>
      <c r="C13" s="312"/>
      <c r="D13" s="312"/>
      <c r="E13" s="312"/>
      <c r="F13" s="312"/>
      <c r="G13" s="312"/>
      <c r="H13" s="312"/>
      <c r="I13" s="312"/>
      <c r="J13" s="312"/>
      <c r="K13" s="312"/>
      <c r="L13" s="312"/>
      <c r="M13" s="312"/>
      <c r="N13" s="312"/>
      <c r="O13" s="312"/>
      <c r="P13" s="312"/>
      <c r="Q13" s="312"/>
      <c r="R13" s="312"/>
      <c r="S13" s="312"/>
      <c r="T13" s="312"/>
      <c r="U13" s="312"/>
      <c r="V13" s="312"/>
      <c r="W13" s="312"/>
      <c r="X13" s="312"/>
      <c r="Y13" s="312"/>
      <c r="Z13" s="313"/>
      <c r="AA13" s="75"/>
    </row>
    <row r="14" spans="1:27" ht="16">
      <c r="A14" s="8" t="s">
        <v>39</v>
      </c>
      <c r="B14" s="241" t="s">
        <v>260</v>
      </c>
      <c r="C14" s="14" t="s">
        <v>60</v>
      </c>
      <c r="D14" s="15"/>
      <c r="E14" s="15"/>
      <c r="F14" s="241" t="s">
        <v>61</v>
      </c>
      <c r="G14" s="14" t="s">
        <v>62</v>
      </c>
      <c r="H14" s="15"/>
      <c r="I14" s="15"/>
      <c r="J14" s="241" t="s">
        <v>63</v>
      </c>
      <c r="K14" s="14" t="s">
        <v>62</v>
      </c>
      <c r="L14" s="15"/>
      <c r="M14" s="15"/>
      <c r="N14" s="241" t="s">
        <v>64</v>
      </c>
      <c r="O14" s="14" t="s">
        <v>62</v>
      </c>
      <c r="P14" s="15"/>
      <c r="Q14" s="15"/>
      <c r="R14" s="241" t="s">
        <v>65</v>
      </c>
      <c r="S14" s="14" t="s">
        <v>62</v>
      </c>
      <c r="T14" s="241"/>
      <c r="U14" s="241"/>
      <c r="V14" s="241" t="s">
        <v>66</v>
      </c>
      <c r="W14" s="14" t="s">
        <v>62</v>
      </c>
      <c r="X14" s="15"/>
      <c r="Y14" s="270" t="s">
        <v>255</v>
      </c>
      <c r="Z14" s="271"/>
      <c r="AA14" s="75"/>
    </row>
    <row r="15" spans="1:27" ht="16">
      <c r="A15" s="8">
        <v>1</v>
      </c>
      <c r="B15" s="241" t="s">
        <v>279</v>
      </c>
      <c r="C15" s="20">
        <f t="shared" ref="C15:C23" si="2">G15*0.5+K15*0.125+O15*0.125+S15*0.125+W15*0.125</f>
        <v>101.33697503076897</v>
      </c>
      <c r="D15" s="17">
        <v>60</v>
      </c>
      <c r="E15" s="17">
        <v>59.55</v>
      </c>
      <c r="F15" s="10">
        <f t="shared" ref="F15:F23" si="3">SUM(D15:E15)</f>
        <v>119.55</v>
      </c>
      <c r="G15" s="16">
        <f t="shared" ref="G15:G23" si="4">F15*X15</f>
        <v>100.77891861817812</v>
      </c>
      <c r="H15" s="17">
        <v>60</v>
      </c>
      <c r="I15" s="17">
        <v>60.857999999999997</v>
      </c>
      <c r="J15" s="53">
        <f t="shared" ref="J15:J23" si="5">SUM(H15:I15)</f>
        <v>120.858</v>
      </c>
      <c r="K15" s="16">
        <f t="shared" ref="K15:K23" si="6">J15*X15</f>
        <v>101.88154367507966</v>
      </c>
      <c r="L15" s="17">
        <v>60</v>
      </c>
      <c r="M15" s="17">
        <v>61.02</v>
      </c>
      <c r="N15" s="54">
        <f t="shared" ref="N15:N23" si="7">SUM(L15:M15)</f>
        <v>121.02000000000001</v>
      </c>
      <c r="O15" s="20">
        <f t="shared" ref="O15:O23" si="8">N15*X15</f>
        <v>102.01810732891609</v>
      </c>
      <c r="P15" s="17">
        <v>60</v>
      </c>
      <c r="Q15" s="17">
        <v>60.371000000000002</v>
      </c>
      <c r="R15" s="54">
        <f t="shared" ref="R15:R23" si="9">SUM(P15:Q15)</f>
        <v>120.37100000000001</v>
      </c>
      <c r="S15" s="16">
        <f t="shared" ref="S15:S23" si="10">R15*X15</f>
        <v>101.47100972805288</v>
      </c>
      <c r="T15" s="21">
        <v>60</v>
      </c>
      <c r="U15" s="21">
        <v>61.247</v>
      </c>
      <c r="V15" s="66">
        <f t="shared" ref="V15:V23" si="11">SUM(T15:U15)</f>
        <v>121.247</v>
      </c>
      <c r="W15" s="16">
        <f t="shared" ref="W15:W23" si="12">V15*X15</f>
        <v>102.20946504139059</v>
      </c>
      <c r="X15" s="15">
        <f>F35</f>
        <v>0.84298551750880912</v>
      </c>
      <c r="Y15" s="328"/>
      <c r="Z15" s="271"/>
    </row>
    <row r="16" spans="1:27" ht="16">
      <c r="A16" s="8">
        <v>3</v>
      </c>
      <c r="B16" s="241" t="s">
        <v>280</v>
      </c>
      <c r="C16" s="20">
        <f t="shared" si="2"/>
        <v>102.04455599952792</v>
      </c>
      <c r="D16" s="17">
        <v>60</v>
      </c>
      <c r="E16" s="17">
        <v>60.459000000000003</v>
      </c>
      <c r="F16" s="10">
        <f t="shared" si="3"/>
        <v>120.459</v>
      </c>
      <c r="G16" s="16">
        <f t="shared" si="4"/>
        <v>101.54519245359364</v>
      </c>
      <c r="H16" s="17">
        <v>60</v>
      </c>
      <c r="I16" s="17">
        <v>60.462000000000003</v>
      </c>
      <c r="J16" s="53">
        <f t="shared" si="5"/>
        <v>120.462</v>
      </c>
      <c r="K16" s="16">
        <f t="shared" si="6"/>
        <v>101.54772141014617</v>
      </c>
      <c r="L16" s="17">
        <v>60</v>
      </c>
      <c r="M16" s="17">
        <v>62.171999999999997</v>
      </c>
      <c r="N16" s="54">
        <f t="shared" si="7"/>
        <v>122.172</v>
      </c>
      <c r="O16" s="20">
        <f t="shared" si="8"/>
        <v>102.98922664508622</v>
      </c>
      <c r="P16" s="17">
        <v>60</v>
      </c>
      <c r="Q16" s="17">
        <v>61.917999999999999</v>
      </c>
      <c r="R16" s="54">
        <f t="shared" si="9"/>
        <v>121.91800000000001</v>
      </c>
      <c r="S16" s="16">
        <f t="shared" si="10"/>
        <v>102.775108323639</v>
      </c>
      <c r="T16" s="21">
        <v>60</v>
      </c>
      <c r="U16" s="21">
        <v>62.023000000000003</v>
      </c>
      <c r="V16" s="66">
        <f t="shared" si="11"/>
        <v>122.023</v>
      </c>
      <c r="W16" s="16">
        <f t="shared" si="12"/>
        <v>102.86362180297741</v>
      </c>
      <c r="X16" s="15">
        <f>F35</f>
        <v>0.84298551750880912</v>
      </c>
      <c r="Y16" s="328"/>
      <c r="Z16" s="271"/>
    </row>
    <row r="17" spans="1:26" ht="16">
      <c r="A17" s="8">
        <v>4</v>
      </c>
      <c r="B17" s="241" t="s">
        <v>281</v>
      </c>
      <c r="C17" s="20">
        <f t="shared" si="2"/>
        <v>102.18870652302193</v>
      </c>
      <c r="D17" s="17">
        <v>60</v>
      </c>
      <c r="E17" s="17">
        <v>61.472999999999999</v>
      </c>
      <c r="F17" s="10">
        <f t="shared" si="3"/>
        <v>121.473</v>
      </c>
      <c r="G17" s="16">
        <f t="shared" si="4"/>
        <v>102.39997976834756</v>
      </c>
      <c r="H17" s="17">
        <v>60</v>
      </c>
      <c r="I17" s="17">
        <v>60.503</v>
      </c>
      <c r="J17" s="53">
        <f t="shared" si="5"/>
        <v>120.503</v>
      </c>
      <c r="K17" s="16">
        <f t="shared" si="6"/>
        <v>101.58228381636403</v>
      </c>
      <c r="L17" s="17">
        <v>60</v>
      </c>
      <c r="M17" s="17">
        <v>62.095999999999997</v>
      </c>
      <c r="N17" s="54">
        <f t="shared" si="7"/>
        <v>122.096</v>
      </c>
      <c r="O17" s="20">
        <f t="shared" si="8"/>
        <v>102.92515974575556</v>
      </c>
      <c r="P17" s="17">
        <v>60</v>
      </c>
      <c r="Q17" s="17">
        <v>60.197000000000003</v>
      </c>
      <c r="R17" s="54">
        <f t="shared" si="9"/>
        <v>120.197</v>
      </c>
      <c r="S17" s="16">
        <f t="shared" si="10"/>
        <v>101.32433024800633</v>
      </c>
      <c r="T17" s="21">
        <v>60</v>
      </c>
      <c r="U17" s="21">
        <v>61.091000000000001</v>
      </c>
      <c r="V17" s="66">
        <f t="shared" si="11"/>
        <v>121.09100000000001</v>
      </c>
      <c r="W17" s="16">
        <f t="shared" si="12"/>
        <v>102.07795930065922</v>
      </c>
      <c r="X17" s="15">
        <f>F35</f>
        <v>0.84298551750880912</v>
      </c>
      <c r="Y17" s="328"/>
      <c r="Z17" s="271"/>
    </row>
    <row r="18" spans="1:26" s="76" customFormat="1" ht="16">
      <c r="A18" s="90">
        <v>16</v>
      </c>
      <c r="B18" s="241" t="s">
        <v>282</v>
      </c>
      <c r="C18" s="20">
        <f t="shared" si="2"/>
        <v>102.10777991334109</v>
      </c>
      <c r="D18" s="21">
        <v>60</v>
      </c>
      <c r="E18" s="21">
        <v>60.54</v>
      </c>
      <c r="F18" s="54">
        <f t="shared" si="3"/>
        <v>120.53999999999999</v>
      </c>
      <c r="G18" s="20">
        <f t="shared" si="4"/>
        <v>101.61347428051185</v>
      </c>
      <c r="H18" s="21">
        <v>60</v>
      </c>
      <c r="I18" s="21">
        <v>61.155000000000001</v>
      </c>
      <c r="J18" s="54">
        <f t="shared" si="5"/>
        <v>121.155</v>
      </c>
      <c r="K18" s="20">
        <f t="shared" si="6"/>
        <v>102.13191037377977</v>
      </c>
      <c r="L18" s="17">
        <v>60</v>
      </c>
      <c r="M18" s="21">
        <v>61.603999999999999</v>
      </c>
      <c r="N18" s="54">
        <f t="shared" si="7"/>
        <v>121.604</v>
      </c>
      <c r="O18" s="20">
        <f t="shared" si="8"/>
        <v>102.51041087114122</v>
      </c>
      <c r="P18" s="17">
        <v>60</v>
      </c>
      <c r="Q18" s="17">
        <v>61.683</v>
      </c>
      <c r="R18" s="54">
        <f t="shared" si="9"/>
        <v>121.68299999999999</v>
      </c>
      <c r="S18" s="16">
        <f t="shared" si="10"/>
        <v>102.57700672702441</v>
      </c>
      <c r="T18" s="21">
        <v>60</v>
      </c>
      <c r="U18" s="21">
        <v>62.408999999999999</v>
      </c>
      <c r="V18" s="66">
        <f t="shared" si="11"/>
        <v>122.40899999999999</v>
      </c>
      <c r="W18" s="16">
        <f t="shared" si="12"/>
        <v>103.18901421273581</v>
      </c>
      <c r="X18" s="115">
        <f>F35</f>
        <v>0.84298551750880912</v>
      </c>
      <c r="Y18" s="306"/>
      <c r="Z18" s="307"/>
    </row>
    <row r="19" spans="1:26" ht="16">
      <c r="A19" s="8">
        <v>5</v>
      </c>
      <c r="B19" s="241" t="s">
        <v>284</v>
      </c>
      <c r="C19" s="20">
        <f>G19*0.5+K19*0.125+O19*0.125+S19*0.125+W19*0.125</f>
        <v>101.03813666481209</v>
      </c>
      <c r="D19" s="17">
        <v>60</v>
      </c>
      <c r="E19" s="17">
        <v>59.298999999999999</v>
      </c>
      <c r="F19" s="10">
        <f>SUM(D19:E19)</f>
        <v>119.29900000000001</v>
      </c>
      <c r="G19" s="16">
        <f>F19*X19</f>
        <v>100.56732925328342</v>
      </c>
      <c r="H19" s="17">
        <v>60</v>
      </c>
      <c r="I19" s="109">
        <v>60.661999999999999</v>
      </c>
      <c r="J19" s="53">
        <f>SUM(H19:I19)</f>
        <v>120.66200000000001</v>
      </c>
      <c r="K19" s="16">
        <f>J19*X19</f>
        <v>101.71631851364793</v>
      </c>
      <c r="L19" s="17">
        <v>60</v>
      </c>
      <c r="M19" s="109">
        <v>60.761000000000003</v>
      </c>
      <c r="N19" s="54">
        <f>SUM(L19:M19)</f>
        <v>120.761</v>
      </c>
      <c r="O19" s="16">
        <f>N19*X19</f>
        <v>101.79977407988129</v>
      </c>
      <c r="P19" s="23">
        <v>60</v>
      </c>
      <c r="Q19" s="23">
        <v>59.633000000000003</v>
      </c>
      <c r="R19" s="56">
        <f>SUM(P19:Q19)</f>
        <v>119.63300000000001</v>
      </c>
      <c r="S19" s="57">
        <f>R19*X19</f>
        <v>100.84888641613136</v>
      </c>
      <c r="T19" s="23">
        <v>60</v>
      </c>
      <c r="U19" s="23">
        <v>60.607999999999997</v>
      </c>
      <c r="V19" s="63">
        <f>SUM(T19:U19)</f>
        <v>120.608</v>
      </c>
      <c r="W19" s="57">
        <f>V19*X19</f>
        <v>101.67079729570246</v>
      </c>
      <c r="X19" s="15">
        <f>F35</f>
        <v>0.84298551750880912</v>
      </c>
      <c r="Y19" s="328" t="s">
        <v>261</v>
      </c>
      <c r="Z19" s="329"/>
    </row>
    <row r="20" spans="1:26" ht="16">
      <c r="A20" s="81">
        <v>6</v>
      </c>
      <c r="B20" s="82" t="s">
        <v>285</v>
      </c>
      <c r="C20" s="92">
        <f>G20*0.5+K20*0.125+O20*0.125+S20*0.125+W20*0.125</f>
        <v>100.91358555460017</v>
      </c>
      <c r="D20" s="93">
        <v>60</v>
      </c>
      <c r="E20" s="93">
        <v>58.911999999999999</v>
      </c>
      <c r="F20" s="94">
        <f>SUM(D20:E20)</f>
        <v>118.91200000000001</v>
      </c>
      <c r="G20" s="95">
        <f>F20*X20</f>
        <v>100.24109385800752</v>
      </c>
      <c r="H20" s="93">
        <v>60</v>
      </c>
      <c r="I20" s="93">
        <v>60.04</v>
      </c>
      <c r="J20" s="83">
        <f>SUM(H20:I20)</f>
        <v>120.03999999999999</v>
      </c>
      <c r="K20" s="95">
        <f>J20*X20</f>
        <v>101.19198152175744</v>
      </c>
      <c r="L20" s="93">
        <v>60</v>
      </c>
      <c r="M20" s="93">
        <v>60.625</v>
      </c>
      <c r="N20" s="110">
        <f>SUM(L20:M20)</f>
        <v>120.625</v>
      </c>
      <c r="O20" s="95">
        <f>N20*X20</f>
        <v>101.68512804950009</v>
      </c>
      <c r="P20" s="17">
        <v>60</v>
      </c>
      <c r="Q20" s="17">
        <v>60.433999999999997</v>
      </c>
      <c r="R20" s="54">
        <f>SUM(P20:Q20)</f>
        <v>120.434</v>
      </c>
      <c r="S20" s="16">
        <f>R20*X20</f>
        <v>101.52411781565591</v>
      </c>
      <c r="T20" s="21">
        <v>60</v>
      </c>
      <c r="U20" s="21">
        <v>60.930999999999997</v>
      </c>
      <c r="V20" s="66">
        <f>SUM(T20:U20)</f>
        <v>120.931</v>
      </c>
      <c r="W20" s="16">
        <f>V20*X20</f>
        <v>101.9430816178578</v>
      </c>
      <c r="X20" s="116">
        <f>F35</f>
        <v>0.84298551750880912</v>
      </c>
      <c r="Y20" s="270"/>
      <c r="Z20" s="271"/>
    </row>
    <row r="21" spans="1:26" ht="16">
      <c r="A21" s="8">
        <v>7</v>
      </c>
      <c r="B21" s="241" t="s">
        <v>283</v>
      </c>
      <c r="C21" s="20">
        <f t="shared" si="2"/>
        <v>100.61506330821236</v>
      </c>
      <c r="D21" s="17">
        <v>60</v>
      </c>
      <c r="E21" s="17">
        <v>58.625999999999998</v>
      </c>
      <c r="F21" s="10">
        <f t="shared" si="3"/>
        <v>118.626</v>
      </c>
      <c r="G21" s="16">
        <f t="shared" si="4"/>
        <v>100</v>
      </c>
      <c r="H21" s="17">
        <v>60</v>
      </c>
      <c r="I21" s="17">
        <v>59.542000000000002</v>
      </c>
      <c r="J21" s="53">
        <f t="shared" si="5"/>
        <v>119.542</v>
      </c>
      <c r="K21" s="16">
        <f t="shared" si="6"/>
        <v>100.77217473403806</v>
      </c>
      <c r="L21" s="17">
        <v>60</v>
      </c>
      <c r="M21" s="17">
        <v>60.558</v>
      </c>
      <c r="N21" s="54">
        <f t="shared" si="7"/>
        <v>120.55799999999999</v>
      </c>
      <c r="O21" s="16">
        <f t="shared" si="8"/>
        <v>101.62864801982701</v>
      </c>
      <c r="P21" s="17">
        <v>60</v>
      </c>
      <c r="Q21" s="17">
        <v>59.633000000000003</v>
      </c>
      <c r="R21" s="54">
        <f t="shared" si="9"/>
        <v>119.63300000000001</v>
      </c>
      <c r="S21" s="16">
        <f t="shared" si="10"/>
        <v>100.84888641613136</v>
      </c>
      <c r="T21" s="21">
        <v>60</v>
      </c>
      <c r="U21" s="21">
        <v>60.607999999999997</v>
      </c>
      <c r="V21" s="66">
        <f t="shared" si="11"/>
        <v>120.608</v>
      </c>
      <c r="W21" s="16">
        <f t="shared" si="12"/>
        <v>101.67079729570246</v>
      </c>
      <c r="X21" s="15">
        <f>F35</f>
        <v>0.84298551750880912</v>
      </c>
      <c r="Y21" s="270"/>
      <c r="Z21" s="271"/>
    </row>
    <row r="22" spans="1:26" ht="16">
      <c r="A22" s="8">
        <v>11</v>
      </c>
      <c r="B22" s="241" t="s">
        <v>286</v>
      </c>
      <c r="C22" s="20">
        <f t="shared" si="2"/>
        <v>104.1977517576248</v>
      </c>
      <c r="D22" s="17">
        <v>60</v>
      </c>
      <c r="E22" s="17">
        <v>63.164999999999999</v>
      </c>
      <c r="F22" s="10">
        <f t="shared" si="3"/>
        <v>123.16499999999999</v>
      </c>
      <c r="G22" s="16">
        <f t="shared" si="4"/>
        <v>103.82631126397247</v>
      </c>
      <c r="H22" s="23">
        <v>60</v>
      </c>
      <c r="I22" s="23">
        <v>64.114000000000004</v>
      </c>
      <c r="J22" s="56">
        <f t="shared" si="5"/>
        <v>124.114</v>
      </c>
      <c r="K22" s="57">
        <f t="shared" si="6"/>
        <v>104.62630452008834</v>
      </c>
      <c r="L22" s="23">
        <v>60</v>
      </c>
      <c r="M22" s="23">
        <v>65.320999999999998</v>
      </c>
      <c r="N22" s="56">
        <f t="shared" si="7"/>
        <v>125.321</v>
      </c>
      <c r="O22" s="57">
        <f t="shared" si="8"/>
        <v>105.64378803972147</v>
      </c>
      <c r="P22" s="17">
        <v>60</v>
      </c>
      <c r="Q22" s="17">
        <v>63.220999999999997</v>
      </c>
      <c r="R22" s="54">
        <f t="shared" si="9"/>
        <v>123.221</v>
      </c>
      <c r="S22" s="16">
        <f t="shared" si="10"/>
        <v>103.87351845295298</v>
      </c>
      <c r="T22" s="21">
        <v>60</v>
      </c>
      <c r="U22" s="21">
        <v>63.529000000000003</v>
      </c>
      <c r="V22" s="66">
        <f t="shared" si="11"/>
        <v>123.529</v>
      </c>
      <c r="W22" s="16">
        <f t="shared" si="12"/>
        <v>104.13315799234567</v>
      </c>
      <c r="X22" s="15">
        <f>F35</f>
        <v>0.84298551750880912</v>
      </c>
      <c r="Y22" s="328" t="s">
        <v>263</v>
      </c>
      <c r="Z22" s="329"/>
    </row>
    <row r="23" spans="1:26" ht="17" thickBot="1">
      <c r="A23" s="24">
        <v>15</v>
      </c>
      <c r="B23" s="242" t="s">
        <v>287</v>
      </c>
      <c r="C23" s="96">
        <f t="shared" si="2"/>
        <v>104.67403857501728</v>
      </c>
      <c r="D23" s="26">
        <v>60</v>
      </c>
      <c r="E23" s="26">
        <v>63.164999999999999</v>
      </c>
      <c r="F23" s="97">
        <f t="shared" si="3"/>
        <v>123.16499999999999</v>
      </c>
      <c r="G23" s="98">
        <f t="shared" si="4"/>
        <v>103.82631126397247</v>
      </c>
      <c r="H23" s="26">
        <v>60</v>
      </c>
      <c r="I23" s="332">
        <v>64.114000000000004</v>
      </c>
      <c r="J23" s="67">
        <f t="shared" si="5"/>
        <v>124.114</v>
      </c>
      <c r="K23" s="25">
        <f t="shared" si="6"/>
        <v>104.62630452008834</v>
      </c>
      <c r="L23" s="26">
        <v>60</v>
      </c>
      <c r="M23" s="332">
        <v>65.320999999999998</v>
      </c>
      <c r="N23" s="59">
        <f t="shared" si="7"/>
        <v>125.321</v>
      </c>
      <c r="O23" s="25">
        <f t="shared" si="8"/>
        <v>105.64378803972147</v>
      </c>
      <c r="P23" s="26">
        <v>60</v>
      </c>
      <c r="Q23" s="26">
        <v>65.269000000000005</v>
      </c>
      <c r="R23" s="59">
        <f t="shared" si="9"/>
        <v>125.26900000000001</v>
      </c>
      <c r="S23" s="25">
        <f t="shared" si="10"/>
        <v>105.59995279281101</v>
      </c>
      <c r="T23" s="117">
        <v>60</v>
      </c>
      <c r="U23" s="117">
        <v>66.001000000000005</v>
      </c>
      <c r="V23" s="68">
        <f t="shared" si="11"/>
        <v>126.001</v>
      </c>
      <c r="W23" s="25">
        <f t="shared" si="12"/>
        <v>106.21701819162746</v>
      </c>
      <c r="X23" s="102">
        <f>F35</f>
        <v>0.84298551750880912</v>
      </c>
      <c r="Y23" s="330" t="s">
        <v>288</v>
      </c>
      <c r="Z23" s="331"/>
    </row>
    <row r="24" spans="1:26" ht="13" thickBot="1">
      <c r="I24" s="71"/>
      <c r="J24" s="71"/>
      <c r="K24" s="71"/>
      <c r="L24" s="71"/>
      <c r="M24" s="71"/>
      <c r="N24" s="71"/>
    </row>
    <row r="25" spans="1:26" ht="28" customHeight="1">
      <c r="A25" s="297" t="s">
        <v>290</v>
      </c>
      <c r="B25" s="256"/>
      <c r="C25" s="298"/>
      <c r="I25" s="71"/>
      <c r="J25" s="71"/>
      <c r="K25" s="71"/>
      <c r="L25" s="71"/>
      <c r="M25" s="71"/>
      <c r="N25" s="71"/>
    </row>
    <row r="26" spans="1:26" ht="16">
      <c r="A26" s="8" t="s">
        <v>67</v>
      </c>
      <c r="B26" s="241" t="s">
        <v>283</v>
      </c>
      <c r="C26" s="30">
        <v>100.6</v>
      </c>
      <c r="D26" s="88"/>
      <c r="E26" s="88"/>
      <c r="I26" s="250"/>
      <c r="J26" s="250"/>
      <c r="L26" s="71"/>
      <c r="M26" s="71"/>
      <c r="N26" s="71"/>
    </row>
    <row r="27" spans="1:26" ht="16">
      <c r="A27" s="8" t="s">
        <v>70</v>
      </c>
      <c r="B27" s="82" t="s">
        <v>285</v>
      </c>
      <c r="C27" s="30">
        <v>100.9</v>
      </c>
      <c r="D27" s="88"/>
      <c r="E27" s="88"/>
      <c r="J27" s="111"/>
      <c r="L27" s="71"/>
      <c r="M27" s="71"/>
      <c r="N27" s="71"/>
    </row>
    <row r="28" spans="1:26" ht="16">
      <c r="A28" s="8" t="s">
        <v>72</v>
      </c>
      <c r="B28" s="241" t="s">
        <v>284</v>
      </c>
      <c r="C28" s="30">
        <v>101</v>
      </c>
      <c r="D28" s="88"/>
      <c r="E28" s="88"/>
      <c r="K28" s="71"/>
      <c r="L28" s="71"/>
      <c r="M28" s="71"/>
      <c r="N28" s="71"/>
      <c r="O28" s="71"/>
      <c r="P28" s="71"/>
    </row>
    <row r="29" spans="1:26" ht="16">
      <c r="A29" s="8" t="s">
        <v>73</v>
      </c>
      <c r="B29" s="241" t="s">
        <v>279</v>
      </c>
      <c r="C29" s="30">
        <v>101.3</v>
      </c>
      <c r="D29" s="88"/>
      <c r="E29" s="88"/>
      <c r="K29" s="71"/>
      <c r="L29" s="71"/>
      <c r="M29" s="71"/>
      <c r="N29" s="71"/>
      <c r="O29" s="71"/>
      <c r="P29" s="71"/>
      <c r="V29" s="71"/>
      <c r="W29" s="71"/>
      <c r="X29" s="71"/>
      <c r="Y29" s="71"/>
      <c r="Z29" s="71"/>
    </row>
    <row r="30" spans="1:26" ht="16">
      <c r="A30" s="8" t="s">
        <v>74</v>
      </c>
      <c r="B30" s="241" t="s">
        <v>280</v>
      </c>
      <c r="C30" s="30">
        <v>102</v>
      </c>
      <c r="D30" s="88"/>
      <c r="E30" s="88"/>
      <c r="K30" s="71"/>
      <c r="L30" s="71"/>
      <c r="M30" s="71"/>
      <c r="N30" s="71"/>
      <c r="O30" s="71"/>
      <c r="P30" s="71"/>
      <c r="V30" s="71"/>
      <c r="W30" s="71"/>
      <c r="X30" s="71"/>
      <c r="Y30" s="71"/>
      <c r="Z30" s="71"/>
    </row>
    <row r="31" spans="1:26" ht="16">
      <c r="A31" s="8" t="s">
        <v>297</v>
      </c>
      <c r="B31" s="241" t="s">
        <v>282</v>
      </c>
      <c r="C31" s="30">
        <v>102.1</v>
      </c>
      <c r="D31" s="88"/>
      <c r="E31" s="88"/>
      <c r="K31" s="71"/>
      <c r="L31" s="71"/>
      <c r="M31" s="71"/>
      <c r="N31" s="71"/>
      <c r="O31" s="71"/>
      <c r="P31" s="71"/>
      <c r="V31" s="71"/>
      <c r="W31" s="71"/>
      <c r="X31" s="71"/>
      <c r="Y31" s="71"/>
      <c r="Z31" s="71"/>
    </row>
    <row r="32" spans="1:26" ht="17" thickBot="1">
      <c r="A32" s="24"/>
      <c r="B32" s="37" t="s">
        <v>78</v>
      </c>
      <c r="C32" s="38">
        <f>AVERAGE(C26:C31)</f>
        <v>101.31666666666666</v>
      </c>
      <c r="D32" s="88"/>
      <c r="E32" s="88"/>
      <c r="K32" s="71"/>
      <c r="L32" s="71"/>
      <c r="M32" s="71"/>
      <c r="N32" s="71"/>
      <c r="O32" s="71"/>
      <c r="P32" s="71"/>
      <c r="V32" s="71"/>
      <c r="W32" s="71"/>
      <c r="X32" s="71"/>
      <c r="Y32" s="71"/>
      <c r="Z32" s="71"/>
    </row>
    <row r="33" spans="1:28">
      <c r="F33" s="88"/>
      <c r="G33" s="88"/>
      <c r="H33" s="88"/>
      <c r="X33" s="71"/>
      <c r="Y33" s="71"/>
      <c r="Z33" s="71"/>
      <c r="AA33" s="71"/>
      <c r="AB33" s="71"/>
    </row>
    <row r="34" spans="1:28" ht="16">
      <c r="A34" s="310" t="s">
        <v>40</v>
      </c>
      <c r="B34" s="256" t="s">
        <v>68</v>
      </c>
      <c r="C34" s="256"/>
      <c r="D34" s="99"/>
      <c r="E34" s="99"/>
      <c r="F34" s="42" t="s">
        <v>69</v>
      </c>
      <c r="G34" s="88"/>
      <c r="H34" s="88"/>
      <c r="X34" s="71"/>
      <c r="Y34" s="71"/>
      <c r="Z34" s="71"/>
      <c r="AA34" s="71"/>
      <c r="AB34" s="71"/>
    </row>
    <row r="35" spans="1:28" ht="16">
      <c r="A35" s="24" t="s">
        <v>55</v>
      </c>
      <c r="B35" s="242">
        <v>100</v>
      </c>
      <c r="C35" s="101">
        <v>118.626</v>
      </c>
      <c r="D35" s="102"/>
      <c r="E35" s="102"/>
      <c r="F35" s="243">
        <f>B35/C35</f>
        <v>0.84298551750880912</v>
      </c>
      <c r="V35" s="71"/>
      <c r="W35" s="71"/>
      <c r="X35" s="71"/>
      <c r="Y35" s="71"/>
      <c r="Z35" s="71"/>
    </row>
    <row r="36" spans="1:28">
      <c r="V36" s="71"/>
      <c r="W36" s="71"/>
      <c r="X36" s="71"/>
      <c r="Y36" s="71"/>
      <c r="Z36" s="71"/>
    </row>
    <row r="37" spans="1:28">
      <c r="V37" s="71"/>
      <c r="W37" s="71"/>
      <c r="X37" s="71"/>
      <c r="Y37" s="71"/>
      <c r="Z37" s="71"/>
    </row>
    <row r="38" spans="1:28">
      <c r="V38" s="71"/>
      <c r="W38" s="71"/>
      <c r="X38" s="71"/>
      <c r="Y38" s="71"/>
      <c r="Z38" s="71"/>
    </row>
    <row r="39" spans="1:28">
      <c r="V39" s="71"/>
      <c r="W39" s="71"/>
      <c r="X39" s="71"/>
      <c r="Y39" s="71"/>
      <c r="Z39" s="71"/>
    </row>
    <row r="40" spans="1:28">
      <c r="V40" s="71"/>
      <c r="W40" s="71"/>
      <c r="X40" s="71"/>
      <c r="Y40" s="71"/>
      <c r="Z40" s="71"/>
    </row>
    <row r="41" spans="1:28">
      <c r="V41" s="71"/>
      <c r="W41" s="71"/>
      <c r="X41" s="71"/>
      <c r="Y41" s="71"/>
      <c r="Z41" s="71"/>
    </row>
    <row r="42" spans="1:28">
      <c r="V42" s="71"/>
      <c r="W42" s="71"/>
      <c r="X42" s="71"/>
      <c r="Y42" s="71"/>
      <c r="Z42" s="71"/>
    </row>
    <row r="43" spans="1:28">
      <c r="V43" s="71"/>
      <c r="W43" s="71"/>
      <c r="X43" s="71"/>
      <c r="Y43" s="71"/>
      <c r="Z43" s="71"/>
    </row>
    <row r="44" spans="1:28">
      <c r="V44" s="71"/>
      <c r="W44" s="71"/>
      <c r="X44" s="71"/>
      <c r="Y44" s="71"/>
      <c r="Z44" s="71"/>
    </row>
    <row r="45" spans="1:28">
      <c r="V45" s="71"/>
      <c r="W45" s="71"/>
      <c r="X45" s="71"/>
      <c r="Y45" s="71"/>
      <c r="Z45" s="71"/>
    </row>
    <row r="46" spans="1:28">
      <c r="V46" s="71"/>
      <c r="W46" s="71"/>
      <c r="X46" s="71"/>
      <c r="Y46" s="71"/>
      <c r="Z46" s="71"/>
    </row>
    <row r="47" spans="1:28">
      <c r="V47" s="71"/>
      <c r="W47" s="71"/>
      <c r="X47" s="71"/>
      <c r="Y47" s="71"/>
      <c r="Z47" s="71"/>
    </row>
    <row r="48" spans="1:28">
      <c r="V48" s="71"/>
      <c r="W48" s="71"/>
      <c r="X48" s="71"/>
      <c r="Y48" s="71"/>
      <c r="Z48" s="71"/>
    </row>
    <row r="49" spans="22:26">
      <c r="V49" s="71"/>
      <c r="W49" s="71"/>
      <c r="X49" s="71"/>
      <c r="Y49" s="71"/>
      <c r="Z49" s="71"/>
    </row>
    <row r="50" spans="22:26">
      <c r="V50" s="71"/>
      <c r="W50" s="71"/>
      <c r="X50" s="71"/>
      <c r="Y50" s="71"/>
      <c r="Z50" s="71"/>
    </row>
    <row r="51" spans="22:26">
      <c r="V51" s="71"/>
      <c r="W51" s="71"/>
      <c r="X51" s="71"/>
      <c r="Y51" s="71"/>
      <c r="Z51" s="71"/>
    </row>
    <row r="52" spans="22:26">
      <c r="V52" s="71"/>
      <c r="W52" s="71"/>
      <c r="X52" s="71"/>
      <c r="Y52" s="71"/>
      <c r="Z52" s="71"/>
    </row>
    <row r="53" spans="22:26">
      <c r="V53" s="71"/>
      <c r="W53" s="71"/>
      <c r="X53" s="71"/>
      <c r="Y53" s="71"/>
      <c r="Z53" s="71"/>
    </row>
    <row r="54" spans="22:26">
      <c r="V54" s="71"/>
      <c r="W54" s="71"/>
      <c r="X54" s="71"/>
      <c r="Y54" s="71"/>
      <c r="Z54" s="71"/>
    </row>
    <row r="55" spans="22:26">
      <c r="V55" s="71"/>
      <c r="W55" s="71"/>
      <c r="X55" s="71"/>
      <c r="Y55" s="71"/>
      <c r="Z55" s="71"/>
    </row>
    <row r="56" spans="22:26">
      <c r="V56" s="71"/>
      <c r="W56" s="71"/>
      <c r="X56" s="71"/>
      <c r="Y56" s="71"/>
      <c r="Z56" s="71"/>
    </row>
    <row r="57" spans="22:26">
      <c r="V57" s="71"/>
      <c r="W57" s="71"/>
      <c r="X57" s="71"/>
      <c r="Y57" s="71"/>
      <c r="Z57" s="71"/>
    </row>
    <row r="58" spans="22:26">
      <c r="V58" s="71"/>
      <c r="W58" s="71"/>
      <c r="X58" s="71"/>
      <c r="Y58" s="71"/>
      <c r="Z58" s="71"/>
    </row>
    <row r="59" spans="22:26">
      <c r="V59" s="71"/>
      <c r="W59" s="71"/>
      <c r="X59" s="71"/>
      <c r="Y59" s="71"/>
      <c r="Z59" s="71"/>
    </row>
    <row r="60" spans="22:26">
      <c r="V60" s="71"/>
      <c r="W60" s="71"/>
      <c r="X60" s="71"/>
      <c r="Y60" s="71"/>
      <c r="Z60" s="71"/>
    </row>
    <row r="61" spans="22:26">
      <c r="V61" s="71"/>
      <c r="W61" s="71"/>
      <c r="X61" s="71"/>
      <c r="Y61" s="71"/>
      <c r="Z61" s="71"/>
    </row>
    <row r="62" spans="22:26">
      <c r="V62" s="71"/>
      <c r="W62" s="71"/>
      <c r="X62" s="71"/>
      <c r="Y62" s="71"/>
      <c r="Z62" s="71"/>
    </row>
    <row r="63" spans="22:26">
      <c r="V63" s="71"/>
      <c r="W63" s="71"/>
      <c r="X63" s="71"/>
      <c r="Y63" s="71"/>
      <c r="Z63" s="71"/>
    </row>
    <row r="64" spans="22:26">
      <c r="V64" s="71"/>
      <c r="W64" s="71"/>
      <c r="X64" s="71"/>
      <c r="Y64" s="71"/>
      <c r="Z64" s="71"/>
    </row>
    <row r="65" spans="22:26">
      <c r="V65" s="71"/>
      <c r="W65" s="71"/>
      <c r="X65" s="71"/>
      <c r="Y65" s="71"/>
      <c r="Z65" s="71"/>
    </row>
    <row r="66" spans="22:26">
      <c r="V66" s="71"/>
      <c r="W66" s="71"/>
      <c r="X66" s="71"/>
      <c r="Y66" s="71"/>
      <c r="Z66" s="71"/>
    </row>
    <row r="67" spans="22:26">
      <c r="V67" s="71"/>
      <c r="W67" s="71"/>
      <c r="X67" s="71"/>
      <c r="Y67" s="71"/>
      <c r="Z67" s="71"/>
    </row>
    <row r="68" spans="22:26">
      <c r="V68" s="71"/>
      <c r="W68" s="71"/>
      <c r="X68" s="71"/>
      <c r="Y68" s="71"/>
      <c r="Z68" s="71"/>
    </row>
    <row r="69" spans="22:26">
      <c r="V69" s="71"/>
      <c r="W69" s="71"/>
      <c r="X69" s="71"/>
      <c r="Y69" s="71"/>
      <c r="Z69" s="71"/>
    </row>
    <row r="70" spans="22:26">
      <c r="V70" s="71"/>
      <c r="W70" s="71"/>
      <c r="X70" s="71"/>
      <c r="Y70" s="71"/>
      <c r="Z70" s="71"/>
    </row>
    <row r="71" spans="22:26">
      <c r="V71" s="71"/>
      <c r="W71" s="71"/>
      <c r="X71" s="71"/>
      <c r="Y71" s="71"/>
      <c r="Z71" s="71"/>
    </row>
    <row r="72" spans="22:26">
      <c r="V72" s="71"/>
      <c r="W72" s="71"/>
      <c r="X72" s="71"/>
      <c r="Y72" s="71"/>
      <c r="Z72" s="71"/>
    </row>
    <row r="73" spans="22:26">
      <c r="V73" s="71"/>
      <c r="W73" s="71"/>
      <c r="X73" s="71"/>
      <c r="Y73" s="71"/>
      <c r="Z73" s="71"/>
    </row>
    <row r="74" spans="22:26">
      <c r="V74" s="71"/>
      <c r="W74" s="71"/>
      <c r="X74" s="71"/>
      <c r="Y74" s="71"/>
      <c r="Z74" s="71"/>
    </row>
    <row r="75" spans="22:26">
      <c r="V75" s="71"/>
      <c r="W75" s="71"/>
      <c r="X75" s="71"/>
      <c r="Y75" s="71"/>
      <c r="Z75" s="71"/>
    </row>
    <row r="76" spans="22:26">
      <c r="V76" s="71"/>
      <c r="W76" s="71"/>
      <c r="X76" s="71"/>
      <c r="Y76" s="71"/>
      <c r="Z76" s="71"/>
    </row>
    <row r="77" spans="22:26">
      <c r="V77" s="71"/>
      <c r="W77" s="71"/>
      <c r="X77" s="71"/>
      <c r="Y77" s="71"/>
      <c r="Z77" s="71"/>
    </row>
    <row r="78" spans="22:26">
      <c r="V78" s="71"/>
      <c r="W78" s="71"/>
      <c r="X78" s="71"/>
      <c r="Y78" s="71"/>
      <c r="Z78" s="71"/>
    </row>
    <row r="79" spans="22:26">
      <c r="V79" s="71"/>
      <c r="W79" s="71"/>
      <c r="X79" s="71"/>
      <c r="Y79" s="71"/>
      <c r="Z79" s="71"/>
    </row>
    <row r="80" spans="22:26">
      <c r="V80" s="71"/>
      <c r="W80" s="71"/>
      <c r="X80" s="71"/>
      <c r="Y80" s="71"/>
      <c r="Z80" s="71"/>
    </row>
    <row r="81" spans="22:26">
      <c r="V81" s="71"/>
      <c r="W81" s="71"/>
      <c r="X81" s="71"/>
      <c r="Y81" s="71"/>
      <c r="Z81" s="71"/>
    </row>
    <row r="82" spans="22:26">
      <c r="V82" s="71"/>
      <c r="W82" s="71"/>
      <c r="X82" s="71"/>
      <c r="Y82" s="71"/>
      <c r="Z82" s="71"/>
    </row>
    <row r="83" spans="22:26">
      <c r="V83" s="71"/>
      <c r="W83" s="71"/>
      <c r="X83" s="71"/>
      <c r="Y83" s="71"/>
      <c r="Z83" s="71"/>
    </row>
    <row r="84" spans="22:26">
      <c r="V84" s="71"/>
      <c r="W84" s="71"/>
      <c r="X84" s="71"/>
      <c r="Y84" s="71"/>
      <c r="Z84" s="71"/>
    </row>
    <row r="85" spans="22:26">
      <c r="V85" s="71"/>
      <c r="W85" s="71"/>
      <c r="X85" s="71"/>
      <c r="Y85" s="71"/>
      <c r="Z85" s="71"/>
    </row>
    <row r="86" spans="22:26">
      <c r="V86" s="71"/>
      <c r="W86" s="71"/>
      <c r="X86" s="71"/>
      <c r="Y86" s="71"/>
      <c r="Z86" s="71"/>
    </row>
    <row r="87" spans="22:26">
      <c r="V87" s="71"/>
      <c r="W87" s="71"/>
      <c r="X87" s="71"/>
      <c r="Y87" s="71"/>
      <c r="Z87" s="71"/>
    </row>
    <row r="88" spans="22:26">
      <c r="V88" s="71"/>
      <c r="W88" s="71"/>
      <c r="X88" s="71"/>
      <c r="Y88" s="71"/>
      <c r="Z88" s="71"/>
    </row>
    <row r="89" spans="22:26">
      <c r="V89" s="71"/>
      <c r="W89" s="71"/>
      <c r="X89" s="71"/>
      <c r="Y89" s="71"/>
      <c r="Z89" s="71"/>
    </row>
    <row r="90" spans="22:26">
      <c r="V90" s="71"/>
      <c r="W90" s="71"/>
      <c r="X90" s="71"/>
      <c r="Y90" s="71"/>
      <c r="Z90" s="71"/>
    </row>
    <row r="91" spans="22:26">
      <c r="V91" s="71"/>
      <c r="W91" s="71"/>
      <c r="X91" s="71"/>
      <c r="Y91" s="71"/>
      <c r="Z91" s="71"/>
    </row>
    <row r="92" spans="22:26">
      <c r="V92" s="71"/>
      <c r="W92" s="71"/>
      <c r="X92" s="71"/>
      <c r="Y92" s="71"/>
      <c r="Z92" s="71"/>
    </row>
    <row r="93" spans="22:26">
      <c r="V93" s="71"/>
      <c r="W93" s="71"/>
      <c r="X93" s="71"/>
      <c r="Y93" s="71"/>
      <c r="Z93" s="71"/>
    </row>
    <row r="94" spans="22:26">
      <c r="V94" s="71"/>
      <c r="W94" s="71"/>
      <c r="X94" s="71"/>
      <c r="Y94" s="71"/>
      <c r="Z94" s="71"/>
    </row>
    <row r="95" spans="22:26">
      <c r="V95" s="71"/>
      <c r="W95" s="71"/>
      <c r="X95" s="71"/>
      <c r="Y95" s="71"/>
      <c r="Z95" s="71"/>
    </row>
    <row r="96" spans="22:26">
      <c r="V96" s="71"/>
      <c r="W96" s="71"/>
      <c r="X96" s="71"/>
      <c r="Y96" s="71"/>
      <c r="Z96" s="71"/>
    </row>
    <row r="97" spans="22:26">
      <c r="V97" s="71"/>
      <c r="W97" s="71"/>
      <c r="X97" s="71"/>
      <c r="Y97" s="71"/>
      <c r="Z97" s="71"/>
    </row>
    <row r="98" spans="22:26">
      <c r="V98" s="71"/>
      <c r="W98" s="71"/>
      <c r="X98" s="71"/>
      <c r="Y98" s="71"/>
      <c r="Z98" s="71"/>
    </row>
    <row r="99" spans="22:26">
      <c r="V99" s="71"/>
      <c r="W99" s="71"/>
      <c r="X99" s="71"/>
      <c r="Y99" s="71"/>
      <c r="Z99" s="71"/>
    </row>
    <row r="100" spans="22:26">
      <c r="V100" s="71"/>
      <c r="W100" s="71"/>
      <c r="X100" s="71"/>
      <c r="Y100" s="71"/>
      <c r="Z100" s="71"/>
    </row>
    <row r="101" spans="22:26">
      <c r="V101" s="71"/>
      <c r="W101" s="71"/>
      <c r="X101" s="71"/>
      <c r="Y101" s="71"/>
      <c r="Z101" s="71"/>
    </row>
    <row r="102" spans="22:26">
      <c r="V102" s="71"/>
      <c r="W102" s="71"/>
      <c r="X102" s="71"/>
      <c r="Y102" s="71"/>
      <c r="Z102" s="71"/>
    </row>
    <row r="103" spans="22:26">
      <c r="V103" s="71"/>
      <c r="W103" s="71"/>
      <c r="X103" s="71"/>
      <c r="Y103" s="71"/>
      <c r="Z103" s="71"/>
    </row>
    <row r="104" spans="22:26">
      <c r="V104" s="71"/>
      <c r="W104" s="71"/>
      <c r="X104" s="71"/>
      <c r="Y104" s="71"/>
      <c r="Z104" s="71"/>
    </row>
    <row r="105" spans="22:26">
      <c r="V105" s="71"/>
      <c r="W105" s="71"/>
      <c r="X105" s="71"/>
      <c r="Y105" s="71"/>
      <c r="Z105" s="71"/>
    </row>
    <row r="106" spans="22:26">
      <c r="V106" s="71"/>
      <c r="W106" s="71"/>
      <c r="X106" s="71"/>
      <c r="Y106" s="71"/>
      <c r="Z106" s="71"/>
    </row>
    <row r="107" spans="22:26">
      <c r="V107" s="71"/>
      <c r="W107" s="71"/>
      <c r="X107" s="71"/>
      <c r="Y107" s="71"/>
      <c r="Z107" s="71"/>
    </row>
    <row r="108" spans="22:26">
      <c r="V108" s="71"/>
      <c r="W108" s="71"/>
      <c r="X108" s="71"/>
      <c r="Y108" s="71"/>
      <c r="Z108" s="71"/>
    </row>
    <row r="109" spans="22:26">
      <c r="V109" s="71"/>
      <c r="W109" s="71"/>
      <c r="X109" s="71"/>
      <c r="Y109" s="71"/>
      <c r="Z109" s="71"/>
    </row>
    <row r="110" spans="22:26">
      <c r="V110" s="71"/>
      <c r="W110" s="71"/>
      <c r="X110" s="71"/>
      <c r="Y110" s="71"/>
      <c r="Z110" s="71"/>
    </row>
    <row r="111" spans="22:26">
      <c r="V111" s="71"/>
      <c r="W111" s="71"/>
      <c r="X111" s="71"/>
      <c r="Y111" s="71"/>
      <c r="Z111" s="71"/>
    </row>
    <row r="112" spans="22:26">
      <c r="V112" s="71"/>
      <c r="W112" s="71"/>
      <c r="X112" s="71"/>
      <c r="Y112" s="71"/>
      <c r="Z112" s="71"/>
    </row>
    <row r="113" spans="22:26">
      <c r="V113" s="71"/>
      <c r="W113" s="71"/>
      <c r="X113" s="71"/>
      <c r="Y113" s="71"/>
      <c r="Z113" s="71"/>
    </row>
    <row r="114" spans="22:26">
      <c r="V114" s="71"/>
      <c r="W114" s="71"/>
      <c r="X114" s="71"/>
      <c r="Y114" s="71"/>
      <c r="Z114" s="71"/>
    </row>
    <row r="115" spans="22:26">
      <c r="V115" s="71"/>
      <c r="W115" s="71"/>
      <c r="X115" s="71"/>
      <c r="Y115" s="71"/>
      <c r="Z115" s="71"/>
    </row>
    <row r="116" spans="22:26">
      <c r="V116" s="71"/>
      <c r="W116" s="71"/>
      <c r="X116" s="71"/>
      <c r="Y116" s="71"/>
      <c r="Z116" s="71"/>
    </row>
    <row r="117" spans="22:26">
      <c r="V117" s="71"/>
      <c r="W117" s="71"/>
      <c r="X117" s="71"/>
      <c r="Y117" s="71"/>
      <c r="Z117" s="71"/>
    </row>
    <row r="118" spans="22:26">
      <c r="V118" s="71"/>
      <c r="W118" s="71"/>
      <c r="X118" s="71"/>
      <c r="Y118" s="71"/>
      <c r="Z118" s="71"/>
    </row>
    <row r="119" spans="22:26">
      <c r="V119" s="71"/>
      <c r="W119" s="71"/>
      <c r="X119" s="71"/>
      <c r="Y119" s="71"/>
      <c r="Z119" s="71"/>
    </row>
    <row r="120" spans="22:26">
      <c r="V120" s="71"/>
      <c r="W120" s="71"/>
      <c r="X120" s="71"/>
      <c r="Y120" s="71"/>
      <c r="Z120" s="71"/>
    </row>
    <row r="121" spans="22:26">
      <c r="V121" s="71"/>
      <c r="W121" s="71"/>
      <c r="X121" s="71"/>
      <c r="Y121" s="71"/>
      <c r="Z121" s="71"/>
    </row>
    <row r="122" spans="22:26">
      <c r="V122" s="71"/>
      <c r="W122" s="71"/>
      <c r="X122" s="71"/>
      <c r="Y122" s="71"/>
      <c r="Z122" s="71"/>
    </row>
    <row r="123" spans="22:26">
      <c r="V123" s="71"/>
      <c r="W123" s="71"/>
      <c r="X123" s="71"/>
      <c r="Y123" s="71"/>
      <c r="Z123" s="71"/>
    </row>
    <row r="124" spans="22:26">
      <c r="V124" s="71"/>
      <c r="W124" s="71"/>
      <c r="X124" s="71"/>
      <c r="Y124" s="71"/>
      <c r="Z124" s="71"/>
    </row>
    <row r="125" spans="22:26">
      <c r="V125" s="71"/>
      <c r="W125" s="71"/>
      <c r="X125" s="71"/>
      <c r="Y125" s="71"/>
      <c r="Z125" s="71"/>
    </row>
    <row r="126" spans="22:26">
      <c r="V126" s="71"/>
      <c r="W126" s="71"/>
      <c r="X126" s="71"/>
      <c r="Y126" s="71"/>
      <c r="Z126" s="71"/>
    </row>
    <row r="127" spans="22:26">
      <c r="V127" s="71"/>
      <c r="W127" s="71"/>
      <c r="X127" s="71"/>
      <c r="Y127" s="71"/>
      <c r="Z127" s="71"/>
    </row>
    <row r="128" spans="22:26">
      <c r="V128" s="71"/>
      <c r="W128" s="71"/>
      <c r="X128" s="71"/>
      <c r="Y128" s="71"/>
      <c r="Z128" s="71"/>
    </row>
    <row r="129" spans="22:26">
      <c r="V129" s="71"/>
      <c r="W129" s="71"/>
      <c r="X129" s="71"/>
      <c r="Y129" s="71"/>
      <c r="Z129" s="71"/>
    </row>
    <row r="130" spans="22:26">
      <c r="V130" s="71"/>
      <c r="W130" s="71"/>
      <c r="X130" s="71"/>
      <c r="Y130" s="71"/>
      <c r="Z130" s="71"/>
    </row>
    <row r="131" spans="22:26">
      <c r="V131" s="71"/>
      <c r="W131" s="71"/>
      <c r="X131" s="71"/>
      <c r="Y131" s="71"/>
      <c r="Z131" s="71"/>
    </row>
    <row r="132" spans="22:26">
      <c r="V132" s="71"/>
      <c r="W132" s="71"/>
      <c r="X132" s="71"/>
      <c r="Y132" s="71"/>
      <c r="Z132" s="71"/>
    </row>
    <row r="133" spans="22:26">
      <c r="V133" s="71"/>
      <c r="W133" s="71"/>
      <c r="X133" s="71"/>
      <c r="Y133" s="71"/>
      <c r="Z133" s="71"/>
    </row>
    <row r="134" spans="22:26">
      <c r="V134" s="71"/>
      <c r="W134" s="71"/>
      <c r="X134" s="71"/>
      <c r="Y134" s="71"/>
      <c r="Z134" s="71"/>
    </row>
    <row r="135" spans="22:26">
      <c r="V135" s="71"/>
      <c r="W135" s="71"/>
      <c r="X135" s="71"/>
      <c r="Y135" s="71"/>
      <c r="Z135" s="71"/>
    </row>
    <row r="136" spans="22:26">
      <c r="V136" s="71"/>
      <c r="W136" s="71"/>
      <c r="X136" s="71"/>
      <c r="Y136" s="71"/>
      <c r="Z136" s="71"/>
    </row>
    <row r="137" spans="22:26">
      <c r="V137" s="71"/>
      <c r="W137" s="71"/>
      <c r="X137" s="71"/>
      <c r="Y137" s="71"/>
      <c r="Z137" s="71"/>
    </row>
    <row r="138" spans="22:26">
      <c r="V138" s="71"/>
      <c r="W138" s="71"/>
      <c r="X138" s="71"/>
      <c r="Y138" s="71"/>
      <c r="Z138" s="71"/>
    </row>
    <row r="139" spans="22:26">
      <c r="V139" s="71"/>
      <c r="W139" s="71"/>
      <c r="X139" s="71"/>
      <c r="Y139" s="71"/>
      <c r="Z139" s="71"/>
    </row>
    <row r="140" spans="22:26">
      <c r="V140" s="71"/>
      <c r="W140" s="71"/>
      <c r="X140" s="71"/>
      <c r="Y140" s="71"/>
      <c r="Z140" s="71"/>
    </row>
    <row r="141" spans="22:26">
      <c r="V141" s="71"/>
      <c r="W141" s="71"/>
      <c r="X141" s="71"/>
      <c r="Y141" s="71"/>
      <c r="Z141" s="71"/>
    </row>
    <row r="142" spans="22:26">
      <c r="V142" s="71"/>
      <c r="W142" s="71"/>
      <c r="X142" s="71"/>
      <c r="Y142" s="71"/>
      <c r="Z142" s="71"/>
    </row>
    <row r="143" spans="22:26">
      <c r="V143" s="71"/>
      <c r="W143" s="71"/>
      <c r="X143" s="71"/>
      <c r="Y143" s="71"/>
      <c r="Z143" s="71"/>
    </row>
    <row r="144" spans="22:26">
      <c r="V144" s="71"/>
      <c r="W144" s="71"/>
      <c r="X144" s="71"/>
      <c r="Y144" s="71"/>
      <c r="Z144" s="71"/>
    </row>
    <row r="145" spans="22:26">
      <c r="V145" s="71"/>
      <c r="W145" s="71"/>
      <c r="X145" s="71"/>
      <c r="Y145" s="71"/>
      <c r="Z145" s="71"/>
    </row>
    <row r="146" spans="22:26">
      <c r="V146" s="71"/>
      <c r="W146" s="71"/>
      <c r="X146" s="71"/>
      <c r="Y146" s="71"/>
      <c r="Z146" s="71"/>
    </row>
    <row r="147" spans="22:26">
      <c r="V147" s="71"/>
      <c r="W147" s="71"/>
      <c r="X147" s="71"/>
      <c r="Y147" s="71"/>
      <c r="Z147" s="71"/>
    </row>
    <row r="148" spans="22:26">
      <c r="V148" s="71"/>
      <c r="W148" s="71"/>
      <c r="X148" s="71"/>
      <c r="Y148" s="71"/>
      <c r="Z148" s="71"/>
    </row>
    <row r="149" spans="22:26">
      <c r="V149" s="71"/>
      <c r="W149" s="71"/>
      <c r="X149" s="71"/>
      <c r="Y149" s="71"/>
      <c r="Z149" s="71"/>
    </row>
    <row r="150" spans="22:26">
      <c r="V150" s="71"/>
      <c r="W150" s="71"/>
      <c r="X150" s="71"/>
      <c r="Y150" s="71"/>
      <c r="Z150" s="71"/>
    </row>
    <row r="151" spans="22:26">
      <c r="V151" s="71"/>
      <c r="W151" s="71"/>
      <c r="X151" s="71"/>
      <c r="Y151" s="71"/>
      <c r="Z151" s="71"/>
    </row>
    <row r="152" spans="22:26">
      <c r="V152" s="71"/>
      <c r="W152" s="71"/>
      <c r="X152" s="71"/>
      <c r="Y152" s="71"/>
      <c r="Z152" s="71"/>
    </row>
    <row r="153" spans="22:26">
      <c r="V153" s="71"/>
      <c r="W153" s="71"/>
      <c r="X153" s="71"/>
      <c r="Y153" s="71"/>
      <c r="Z153" s="71"/>
    </row>
    <row r="154" spans="22:26">
      <c r="V154" s="71"/>
      <c r="W154" s="71"/>
      <c r="X154" s="71"/>
      <c r="Y154" s="71"/>
      <c r="Z154" s="71"/>
    </row>
    <row r="155" spans="22:26">
      <c r="V155" s="71"/>
      <c r="W155" s="71"/>
      <c r="X155" s="71"/>
      <c r="Y155" s="71"/>
      <c r="Z155" s="71"/>
    </row>
    <row r="156" spans="22:26">
      <c r="V156" s="71"/>
      <c r="W156" s="71"/>
      <c r="X156" s="71"/>
      <c r="Y156" s="71"/>
      <c r="Z156" s="71"/>
    </row>
    <row r="157" spans="22:26">
      <c r="V157" s="71"/>
      <c r="W157" s="71"/>
      <c r="X157" s="71"/>
      <c r="Y157" s="71"/>
      <c r="Z157" s="71"/>
    </row>
    <row r="158" spans="22:26">
      <c r="V158" s="71"/>
      <c r="W158" s="71"/>
      <c r="X158" s="71"/>
      <c r="Y158" s="71"/>
      <c r="Z158" s="71"/>
    </row>
    <row r="159" spans="22:26">
      <c r="V159" s="71"/>
      <c r="W159" s="71"/>
      <c r="X159" s="71"/>
      <c r="Y159" s="71"/>
      <c r="Z159" s="71"/>
    </row>
    <row r="160" spans="22:26">
      <c r="V160" s="71"/>
      <c r="W160" s="71"/>
      <c r="X160" s="71"/>
      <c r="Y160" s="71"/>
      <c r="Z160" s="71"/>
    </row>
    <row r="161" spans="22:26">
      <c r="V161" s="71"/>
      <c r="W161" s="71"/>
      <c r="X161" s="71"/>
      <c r="Y161" s="71"/>
      <c r="Z161" s="71"/>
    </row>
    <row r="162" spans="22:26">
      <c r="V162" s="71"/>
      <c r="W162" s="71"/>
      <c r="X162" s="71"/>
      <c r="Y162" s="71"/>
      <c r="Z162" s="71"/>
    </row>
    <row r="163" spans="22:26">
      <c r="V163" s="71"/>
      <c r="W163" s="71"/>
      <c r="X163" s="71"/>
      <c r="Y163" s="71"/>
      <c r="Z163" s="71"/>
    </row>
    <row r="164" spans="22:26">
      <c r="V164" s="71"/>
      <c r="W164" s="71"/>
      <c r="X164" s="71"/>
      <c r="Y164" s="71"/>
      <c r="Z164" s="71"/>
    </row>
    <row r="165" spans="22:26">
      <c r="V165" s="71"/>
      <c r="W165" s="71"/>
      <c r="X165" s="71"/>
      <c r="Y165" s="71"/>
      <c r="Z165" s="71"/>
    </row>
    <row r="166" spans="22:26">
      <c r="V166" s="71"/>
      <c r="W166" s="71"/>
      <c r="X166" s="71"/>
      <c r="Y166" s="71"/>
      <c r="Z166" s="71"/>
    </row>
    <row r="167" spans="22:26">
      <c r="V167" s="71"/>
      <c r="W167" s="71"/>
      <c r="X167" s="71"/>
      <c r="Y167" s="71"/>
      <c r="Z167" s="71"/>
    </row>
    <row r="168" spans="22:26">
      <c r="V168" s="71"/>
      <c r="W168" s="71"/>
      <c r="X168" s="71"/>
      <c r="Y168" s="71"/>
      <c r="Z168" s="71"/>
    </row>
    <row r="169" spans="22:26">
      <c r="V169" s="71"/>
      <c r="W169" s="71"/>
      <c r="X169" s="71"/>
      <c r="Y169" s="71"/>
      <c r="Z169" s="71"/>
    </row>
    <row r="170" spans="22:26">
      <c r="V170" s="71"/>
      <c r="W170" s="71"/>
      <c r="X170" s="71"/>
      <c r="Y170" s="71"/>
      <c r="Z170" s="71"/>
    </row>
    <row r="171" spans="22:26">
      <c r="V171" s="71"/>
      <c r="W171" s="71"/>
      <c r="X171" s="71"/>
      <c r="Y171" s="71"/>
      <c r="Z171" s="71"/>
    </row>
    <row r="172" spans="22:26">
      <c r="V172" s="71"/>
      <c r="W172" s="71"/>
      <c r="X172" s="71"/>
      <c r="Y172" s="71"/>
      <c r="Z172" s="71"/>
    </row>
    <row r="173" spans="22:26">
      <c r="V173" s="71"/>
      <c r="W173" s="71"/>
      <c r="X173" s="71"/>
      <c r="Y173" s="71"/>
      <c r="Z173" s="71"/>
    </row>
    <row r="174" spans="22:26">
      <c r="V174" s="71"/>
      <c r="W174" s="71"/>
      <c r="X174" s="71"/>
      <c r="Y174" s="71"/>
      <c r="Z174" s="71"/>
    </row>
    <row r="175" spans="22:26">
      <c r="V175" s="71"/>
      <c r="W175" s="71"/>
      <c r="X175" s="71"/>
      <c r="Y175" s="71"/>
      <c r="Z175" s="71"/>
    </row>
    <row r="176" spans="22:26">
      <c r="V176" s="71"/>
      <c r="W176" s="71"/>
      <c r="X176" s="71"/>
      <c r="Y176" s="71"/>
      <c r="Z176" s="71"/>
    </row>
    <row r="177" spans="22:26">
      <c r="V177" s="71"/>
      <c r="W177" s="71"/>
      <c r="X177" s="71"/>
      <c r="Y177" s="71"/>
      <c r="Z177" s="71"/>
    </row>
    <row r="178" spans="22:26">
      <c r="V178" s="71"/>
      <c r="W178" s="71"/>
      <c r="X178" s="71"/>
      <c r="Y178" s="71"/>
      <c r="Z178" s="71"/>
    </row>
    <row r="179" spans="22:26">
      <c r="V179" s="71"/>
      <c r="W179" s="71"/>
      <c r="X179" s="71"/>
      <c r="Y179" s="71"/>
      <c r="Z179" s="71"/>
    </row>
    <row r="180" spans="22:26">
      <c r="V180" s="71"/>
      <c r="W180" s="71"/>
      <c r="X180" s="71"/>
      <c r="Y180" s="71"/>
      <c r="Z180" s="71"/>
    </row>
    <row r="181" spans="22:26">
      <c r="V181" s="71"/>
      <c r="W181" s="71"/>
      <c r="X181" s="71"/>
      <c r="Y181" s="71"/>
      <c r="Z181" s="71"/>
    </row>
    <row r="182" spans="22:26">
      <c r="V182" s="71"/>
      <c r="W182" s="71"/>
      <c r="X182" s="71"/>
      <c r="Y182" s="71"/>
      <c r="Z182" s="71"/>
    </row>
    <row r="183" spans="22:26">
      <c r="V183" s="71"/>
      <c r="W183" s="71"/>
      <c r="X183" s="71"/>
      <c r="Y183" s="71"/>
      <c r="Z183" s="71"/>
    </row>
    <row r="184" spans="22:26">
      <c r="V184" s="71"/>
      <c r="W184" s="71"/>
      <c r="X184" s="71"/>
      <c r="Y184" s="71"/>
      <c r="Z184" s="71"/>
    </row>
    <row r="185" spans="22:26">
      <c r="V185" s="71"/>
      <c r="W185" s="71"/>
      <c r="X185" s="71"/>
      <c r="Y185" s="71"/>
      <c r="Z185" s="71"/>
    </row>
    <row r="186" spans="22:26">
      <c r="V186" s="71"/>
      <c r="W186" s="71"/>
      <c r="X186" s="71"/>
      <c r="Y186" s="71"/>
      <c r="Z186" s="71"/>
    </row>
    <row r="187" spans="22:26">
      <c r="V187" s="71"/>
      <c r="W187" s="71"/>
      <c r="X187" s="71"/>
      <c r="Y187" s="71"/>
      <c r="Z187" s="71"/>
    </row>
    <row r="188" spans="22:26">
      <c r="V188" s="71"/>
      <c r="W188" s="71"/>
      <c r="X188" s="71"/>
      <c r="Y188" s="71"/>
      <c r="Z188" s="71"/>
    </row>
    <row r="189" spans="22:26">
      <c r="V189" s="71"/>
      <c r="W189" s="71"/>
      <c r="X189" s="71"/>
      <c r="Y189" s="71"/>
      <c r="Z189" s="71"/>
    </row>
    <row r="190" spans="22:26">
      <c r="V190" s="71"/>
      <c r="W190" s="71"/>
      <c r="X190" s="71"/>
      <c r="Y190" s="71"/>
      <c r="Z190" s="71"/>
    </row>
    <row r="191" spans="22:26">
      <c r="V191" s="71"/>
      <c r="W191" s="71"/>
      <c r="X191" s="71"/>
      <c r="Y191" s="71"/>
      <c r="Z191" s="71"/>
    </row>
    <row r="192" spans="22:26">
      <c r="V192" s="71"/>
      <c r="W192" s="71"/>
      <c r="X192" s="71"/>
      <c r="Y192" s="71"/>
      <c r="Z192" s="71"/>
    </row>
    <row r="193" spans="22:26">
      <c r="V193" s="71"/>
      <c r="W193" s="71"/>
      <c r="X193" s="71"/>
      <c r="Y193" s="71"/>
      <c r="Z193" s="71"/>
    </row>
    <row r="194" spans="22:26">
      <c r="V194" s="71"/>
      <c r="W194" s="71"/>
      <c r="X194" s="71"/>
      <c r="Y194" s="71"/>
      <c r="Z194" s="71"/>
    </row>
    <row r="195" spans="22:26">
      <c r="V195" s="71"/>
      <c r="W195" s="71"/>
      <c r="X195" s="71"/>
      <c r="Y195" s="71"/>
      <c r="Z195" s="71"/>
    </row>
    <row r="196" spans="22:26">
      <c r="V196" s="71"/>
      <c r="W196" s="71"/>
      <c r="X196" s="71"/>
      <c r="Y196" s="71"/>
      <c r="Z196" s="71"/>
    </row>
    <row r="197" spans="22:26">
      <c r="V197" s="71"/>
      <c r="W197" s="71"/>
      <c r="X197" s="71"/>
      <c r="Y197" s="71"/>
      <c r="Z197" s="71"/>
    </row>
    <row r="198" spans="22:26">
      <c r="V198" s="71"/>
      <c r="W198" s="71"/>
      <c r="X198" s="71"/>
      <c r="Y198" s="71"/>
      <c r="Z198" s="71"/>
    </row>
    <row r="199" spans="22:26">
      <c r="V199" s="71"/>
      <c r="W199" s="71"/>
      <c r="X199" s="71"/>
      <c r="Y199" s="71"/>
      <c r="Z199" s="71"/>
    </row>
    <row r="200" spans="22:26">
      <c r="V200" s="71"/>
      <c r="W200" s="71"/>
      <c r="X200" s="71"/>
      <c r="Y200" s="71"/>
      <c r="Z200" s="71"/>
    </row>
    <row r="201" spans="22:26">
      <c r="V201" s="71"/>
      <c r="W201" s="71"/>
      <c r="X201" s="71"/>
      <c r="Y201" s="71"/>
      <c r="Z201" s="71"/>
    </row>
    <row r="202" spans="22:26">
      <c r="V202" s="71"/>
      <c r="W202" s="71"/>
      <c r="X202" s="71"/>
      <c r="Y202" s="71"/>
      <c r="Z202" s="71"/>
    </row>
    <row r="203" spans="22:26">
      <c r="V203" s="71"/>
      <c r="W203" s="71"/>
      <c r="X203" s="71"/>
      <c r="Y203" s="71"/>
      <c r="Z203" s="71"/>
    </row>
    <row r="204" spans="22:26">
      <c r="V204" s="71"/>
      <c r="W204" s="71"/>
      <c r="X204" s="71"/>
      <c r="Y204" s="71"/>
      <c r="Z204" s="71"/>
    </row>
    <row r="205" spans="22:26">
      <c r="V205" s="71"/>
      <c r="W205" s="71"/>
      <c r="X205" s="71"/>
      <c r="Y205" s="71"/>
      <c r="Z205" s="71"/>
    </row>
    <row r="206" spans="22:26">
      <c r="V206" s="71"/>
      <c r="W206" s="71"/>
      <c r="X206" s="71"/>
      <c r="Y206" s="71"/>
      <c r="Z206" s="71"/>
    </row>
    <row r="207" spans="22:26">
      <c r="V207" s="71"/>
      <c r="W207" s="71"/>
      <c r="X207" s="71"/>
      <c r="Y207" s="71"/>
      <c r="Z207" s="71"/>
    </row>
    <row r="208" spans="22:26">
      <c r="V208" s="71"/>
      <c r="W208" s="71"/>
      <c r="X208" s="71"/>
      <c r="Y208" s="71"/>
      <c r="Z208" s="71"/>
    </row>
    <row r="209" spans="22:26">
      <c r="V209" s="71"/>
      <c r="W209" s="71"/>
      <c r="X209" s="71"/>
      <c r="Y209" s="71"/>
      <c r="Z209" s="71"/>
    </row>
    <row r="210" spans="22:26">
      <c r="V210" s="71"/>
      <c r="W210" s="71"/>
      <c r="X210" s="71"/>
      <c r="Y210" s="71"/>
      <c r="Z210" s="71"/>
    </row>
    <row r="211" spans="22:26">
      <c r="V211" s="71"/>
      <c r="W211" s="71"/>
      <c r="X211" s="71"/>
      <c r="Y211" s="71"/>
      <c r="Z211" s="71"/>
    </row>
    <row r="212" spans="22:26">
      <c r="V212" s="71"/>
      <c r="W212" s="71"/>
      <c r="X212" s="71"/>
      <c r="Y212" s="71"/>
      <c r="Z212" s="71"/>
    </row>
    <row r="213" spans="22:26">
      <c r="V213" s="71"/>
      <c r="W213" s="71"/>
      <c r="X213" s="71"/>
      <c r="Y213" s="71"/>
      <c r="Z213" s="71"/>
    </row>
    <row r="214" spans="22:26">
      <c r="V214" s="71"/>
      <c r="W214" s="71"/>
      <c r="X214" s="71"/>
      <c r="Y214" s="71"/>
      <c r="Z214" s="71"/>
    </row>
    <row r="215" spans="22:26">
      <c r="V215" s="71"/>
      <c r="W215" s="71"/>
      <c r="X215" s="71"/>
      <c r="Y215" s="71"/>
      <c r="Z215" s="71"/>
    </row>
    <row r="216" spans="22:26">
      <c r="V216" s="71"/>
      <c r="W216" s="71"/>
      <c r="X216" s="71"/>
      <c r="Y216" s="71"/>
      <c r="Z216" s="71"/>
    </row>
    <row r="217" spans="22:26">
      <c r="V217" s="71"/>
      <c r="W217" s="71"/>
      <c r="X217" s="71"/>
      <c r="Y217" s="71"/>
      <c r="Z217" s="71"/>
    </row>
    <row r="218" spans="22:26">
      <c r="V218" s="71"/>
      <c r="W218" s="71"/>
      <c r="X218" s="71"/>
      <c r="Y218" s="71"/>
      <c r="Z218" s="71"/>
    </row>
    <row r="219" spans="22:26">
      <c r="V219" s="71"/>
      <c r="W219" s="71"/>
      <c r="X219" s="71"/>
      <c r="Y219" s="71"/>
      <c r="Z219" s="71"/>
    </row>
    <row r="220" spans="22:26">
      <c r="V220" s="71"/>
      <c r="W220" s="71"/>
      <c r="X220" s="71"/>
      <c r="Y220" s="71"/>
      <c r="Z220" s="71"/>
    </row>
    <row r="221" spans="22:26">
      <c r="V221" s="71"/>
      <c r="W221" s="71"/>
      <c r="X221" s="71"/>
      <c r="Y221" s="71"/>
      <c r="Z221" s="71"/>
    </row>
    <row r="222" spans="22:26">
      <c r="V222" s="71"/>
      <c r="W222" s="71"/>
      <c r="X222" s="71"/>
      <c r="Y222" s="71"/>
      <c r="Z222" s="71"/>
    </row>
    <row r="223" spans="22:26">
      <c r="V223" s="71"/>
      <c r="W223" s="71"/>
      <c r="X223" s="71"/>
      <c r="Y223" s="71"/>
      <c r="Z223" s="71"/>
    </row>
    <row r="224" spans="22:26">
      <c r="V224" s="71"/>
      <c r="W224" s="71"/>
      <c r="X224" s="71"/>
      <c r="Y224" s="71"/>
      <c r="Z224" s="71"/>
    </row>
    <row r="225" spans="22:26">
      <c r="V225" s="71"/>
      <c r="W225" s="71"/>
      <c r="X225" s="71"/>
      <c r="Y225" s="71"/>
      <c r="Z225" s="71"/>
    </row>
    <row r="226" spans="22:26">
      <c r="V226" s="71"/>
      <c r="W226" s="71"/>
      <c r="X226" s="71"/>
      <c r="Y226" s="71"/>
      <c r="Z226" s="71"/>
    </row>
    <row r="227" spans="22:26">
      <c r="V227" s="71"/>
      <c r="W227" s="71"/>
      <c r="X227" s="71"/>
      <c r="Y227" s="71"/>
      <c r="Z227" s="71"/>
    </row>
    <row r="228" spans="22:26">
      <c r="V228" s="71"/>
      <c r="W228" s="71"/>
      <c r="X228" s="71"/>
      <c r="Y228" s="71"/>
      <c r="Z228" s="71"/>
    </row>
    <row r="229" spans="22:26">
      <c r="V229" s="71"/>
      <c r="W229" s="71"/>
      <c r="X229" s="71"/>
      <c r="Y229" s="71"/>
      <c r="Z229" s="71"/>
    </row>
    <row r="230" spans="22:26">
      <c r="V230" s="71"/>
      <c r="W230" s="71"/>
      <c r="X230" s="71"/>
      <c r="Y230" s="71"/>
      <c r="Z230" s="71"/>
    </row>
    <row r="231" spans="22:26">
      <c r="V231" s="71"/>
      <c r="W231" s="71"/>
      <c r="X231" s="71"/>
      <c r="Y231" s="71"/>
      <c r="Z231" s="71"/>
    </row>
    <row r="232" spans="22:26">
      <c r="V232" s="71"/>
      <c r="W232" s="71"/>
      <c r="X232" s="71"/>
      <c r="Y232" s="71"/>
      <c r="Z232" s="71"/>
    </row>
    <row r="233" spans="22:26">
      <c r="V233" s="71"/>
      <c r="W233" s="71"/>
      <c r="X233" s="71"/>
      <c r="Y233" s="71"/>
      <c r="Z233" s="71"/>
    </row>
    <row r="234" spans="22:26">
      <c r="V234" s="71"/>
      <c r="W234" s="71"/>
      <c r="X234" s="71"/>
      <c r="Y234" s="71"/>
      <c r="Z234" s="71"/>
    </row>
    <row r="235" spans="22:26">
      <c r="V235" s="71"/>
      <c r="W235" s="71"/>
      <c r="X235" s="71"/>
      <c r="Y235" s="71"/>
      <c r="Z235" s="71"/>
    </row>
    <row r="236" spans="22:26">
      <c r="V236" s="71"/>
      <c r="W236" s="71"/>
      <c r="X236" s="71"/>
      <c r="Y236" s="71"/>
      <c r="Z236" s="71"/>
    </row>
    <row r="237" spans="22:26">
      <c r="V237" s="71"/>
      <c r="W237" s="71"/>
      <c r="X237" s="71"/>
      <c r="Y237" s="71"/>
      <c r="Z237" s="71"/>
    </row>
    <row r="238" spans="22:26">
      <c r="V238" s="71"/>
      <c r="W238" s="71"/>
      <c r="X238" s="71"/>
      <c r="Y238" s="71"/>
      <c r="Z238" s="71"/>
    </row>
    <row r="239" spans="22:26">
      <c r="V239" s="71"/>
      <c r="W239" s="71"/>
      <c r="X239" s="71"/>
      <c r="Y239" s="71"/>
      <c r="Z239" s="71"/>
    </row>
    <row r="240" spans="22:26">
      <c r="V240" s="71"/>
      <c r="W240" s="71"/>
      <c r="X240" s="71"/>
      <c r="Y240" s="71"/>
      <c r="Z240" s="71"/>
    </row>
    <row r="241" spans="22:26">
      <c r="V241" s="71"/>
      <c r="W241" s="71"/>
      <c r="X241" s="71"/>
      <c r="Y241" s="71"/>
      <c r="Z241" s="71"/>
    </row>
    <row r="242" spans="22:26">
      <c r="V242" s="71"/>
      <c r="W242" s="71"/>
      <c r="X242" s="71"/>
      <c r="Y242" s="71"/>
      <c r="Z242" s="71"/>
    </row>
    <row r="243" spans="22:26">
      <c r="V243" s="71"/>
      <c r="W243" s="71"/>
      <c r="X243" s="71"/>
      <c r="Y243" s="71"/>
      <c r="Z243" s="71"/>
    </row>
    <row r="244" spans="22:26">
      <c r="V244" s="71"/>
      <c r="W244" s="71"/>
      <c r="X244" s="71"/>
      <c r="Y244" s="71"/>
      <c r="Z244" s="71"/>
    </row>
    <row r="245" spans="22:26">
      <c r="V245" s="71"/>
      <c r="W245" s="71"/>
      <c r="X245" s="71"/>
      <c r="Y245" s="71"/>
      <c r="Z245" s="71"/>
    </row>
    <row r="246" spans="22:26">
      <c r="V246" s="71"/>
      <c r="W246" s="71"/>
      <c r="X246" s="71"/>
      <c r="Y246" s="71"/>
      <c r="Z246" s="71"/>
    </row>
    <row r="247" spans="22:26">
      <c r="V247" s="71"/>
      <c r="W247" s="71"/>
      <c r="X247" s="71"/>
      <c r="Y247" s="71"/>
      <c r="Z247" s="71"/>
    </row>
    <row r="248" spans="22:26">
      <c r="V248" s="71"/>
      <c r="W248" s="71"/>
      <c r="X248" s="71"/>
      <c r="Y248" s="71"/>
      <c r="Z248" s="71"/>
    </row>
    <row r="249" spans="22:26">
      <c r="V249" s="71"/>
      <c r="W249" s="71"/>
      <c r="X249" s="71"/>
      <c r="Y249" s="71"/>
      <c r="Z249" s="71"/>
    </row>
    <row r="250" spans="22:26">
      <c r="V250" s="71"/>
      <c r="W250" s="71"/>
      <c r="X250" s="71"/>
      <c r="Y250" s="71"/>
      <c r="Z250" s="71"/>
    </row>
    <row r="251" spans="22:26">
      <c r="V251" s="71"/>
      <c r="W251" s="71"/>
      <c r="X251" s="71"/>
      <c r="Y251" s="71"/>
      <c r="Z251" s="71"/>
    </row>
    <row r="252" spans="22:26">
      <c r="V252" s="71"/>
      <c r="W252" s="71"/>
      <c r="X252" s="71"/>
      <c r="Y252" s="71"/>
      <c r="Z252" s="71"/>
    </row>
    <row r="253" spans="22:26">
      <c r="V253" s="71"/>
      <c r="W253" s="71"/>
      <c r="X253" s="71"/>
      <c r="Y253" s="71"/>
      <c r="Z253" s="71"/>
    </row>
    <row r="254" spans="22:26">
      <c r="V254" s="71"/>
      <c r="W254" s="71"/>
      <c r="X254" s="71"/>
      <c r="Y254" s="71"/>
      <c r="Z254" s="71"/>
    </row>
    <row r="255" spans="22:26">
      <c r="V255" s="71"/>
      <c r="W255" s="71"/>
      <c r="X255" s="71"/>
      <c r="Y255" s="71"/>
      <c r="Z255" s="71"/>
    </row>
    <row r="256" spans="22:26">
      <c r="V256" s="71"/>
      <c r="W256" s="71"/>
      <c r="X256" s="71"/>
      <c r="Y256" s="71"/>
      <c r="Z256" s="71"/>
    </row>
    <row r="257" spans="22:26">
      <c r="V257" s="71"/>
      <c r="W257" s="71"/>
      <c r="X257" s="71"/>
      <c r="Y257" s="71"/>
      <c r="Z257" s="71"/>
    </row>
    <row r="258" spans="22:26">
      <c r="V258" s="71"/>
      <c r="W258" s="71"/>
      <c r="X258" s="71"/>
      <c r="Y258" s="71"/>
      <c r="Z258" s="71"/>
    </row>
    <row r="259" spans="22:26">
      <c r="V259" s="71"/>
      <c r="W259" s="71"/>
      <c r="X259" s="71"/>
      <c r="Y259" s="71"/>
      <c r="Z259" s="71"/>
    </row>
    <row r="260" spans="22:26">
      <c r="V260" s="71"/>
      <c r="W260" s="71"/>
      <c r="X260" s="71"/>
      <c r="Y260" s="71"/>
      <c r="Z260" s="71"/>
    </row>
    <row r="261" spans="22:26">
      <c r="V261" s="71"/>
      <c r="W261" s="71"/>
      <c r="X261" s="71"/>
      <c r="Y261" s="71"/>
      <c r="Z261" s="71"/>
    </row>
    <row r="262" spans="22:26">
      <c r="V262" s="71"/>
      <c r="W262" s="71"/>
      <c r="X262" s="71"/>
      <c r="Y262" s="71"/>
      <c r="Z262" s="71"/>
    </row>
    <row r="263" spans="22:26">
      <c r="V263" s="71"/>
      <c r="W263" s="71"/>
      <c r="X263" s="71"/>
      <c r="Y263" s="71"/>
      <c r="Z263" s="71"/>
    </row>
    <row r="264" spans="22:26">
      <c r="V264" s="71"/>
      <c r="W264" s="71"/>
      <c r="X264" s="71"/>
      <c r="Y264" s="71"/>
      <c r="Z264" s="71"/>
    </row>
    <row r="265" spans="22:26">
      <c r="V265" s="71"/>
      <c r="W265" s="71"/>
      <c r="X265" s="71"/>
      <c r="Y265" s="71"/>
      <c r="Z265" s="71"/>
    </row>
    <row r="266" spans="22:26">
      <c r="V266" s="71"/>
      <c r="W266" s="71"/>
      <c r="X266" s="71"/>
      <c r="Y266" s="71"/>
      <c r="Z266" s="71"/>
    </row>
    <row r="267" spans="22:26">
      <c r="V267" s="71"/>
      <c r="W267" s="71"/>
      <c r="X267" s="71"/>
      <c r="Y267" s="71"/>
      <c r="Z267" s="71"/>
    </row>
    <row r="268" spans="22:26">
      <c r="V268" s="71"/>
      <c r="W268" s="71"/>
      <c r="X268" s="71"/>
      <c r="Y268" s="71"/>
      <c r="Z268" s="71"/>
    </row>
    <row r="269" spans="22:26">
      <c r="V269" s="71"/>
      <c r="W269" s="71"/>
      <c r="X269" s="71"/>
      <c r="Y269" s="71"/>
      <c r="Z269" s="71"/>
    </row>
    <row r="270" spans="22:26">
      <c r="V270" s="71"/>
      <c r="W270" s="71"/>
      <c r="X270" s="71"/>
      <c r="Y270" s="71"/>
      <c r="Z270" s="71"/>
    </row>
    <row r="271" spans="22:26">
      <c r="V271" s="71"/>
      <c r="W271" s="71"/>
      <c r="X271" s="71"/>
      <c r="Y271" s="71"/>
      <c r="Z271" s="71"/>
    </row>
    <row r="272" spans="22:26">
      <c r="V272" s="71"/>
      <c r="W272" s="71"/>
      <c r="X272" s="71"/>
      <c r="Y272" s="71"/>
      <c r="Z272" s="71"/>
    </row>
    <row r="273" spans="22:26">
      <c r="V273" s="71"/>
      <c r="W273" s="71"/>
      <c r="X273" s="71"/>
      <c r="Y273" s="71"/>
      <c r="Z273" s="71"/>
    </row>
    <row r="274" spans="22:26">
      <c r="V274" s="71"/>
      <c r="W274" s="71"/>
      <c r="X274" s="71"/>
      <c r="Y274" s="71"/>
      <c r="Z274" s="71"/>
    </row>
    <row r="275" spans="22:26">
      <c r="V275" s="71"/>
      <c r="W275" s="71"/>
      <c r="X275" s="71"/>
      <c r="Y275" s="71"/>
      <c r="Z275" s="71"/>
    </row>
    <row r="276" spans="22:26">
      <c r="V276" s="71"/>
      <c r="W276" s="71"/>
      <c r="X276" s="71"/>
      <c r="Y276" s="71"/>
      <c r="Z276" s="71"/>
    </row>
    <row r="277" spans="22:26">
      <c r="V277" s="71"/>
      <c r="W277" s="71"/>
      <c r="X277" s="71"/>
      <c r="Y277" s="71"/>
      <c r="Z277" s="71"/>
    </row>
    <row r="278" spans="22:26">
      <c r="V278" s="71"/>
      <c r="W278" s="71"/>
      <c r="X278" s="71"/>
      <c r="Y278" s="71"/>
      <c r="Z278" s="71"/>
    </row>
    <row r="279" spans="22:26">
      <c r="V279" s="71"/>
      <c r="W279" s="71"/>
      <c r="X279" s="71"/>
      <c r="Y279" s="71"/>
      <c r="Z279" s="71"/>
    </row>
    <row r="280" spans="22:26">
      <c r="V280" s="71"/>
      <c r="W280" s="71"/>
      <c r="X280" s="71"/>
      <c r="Y280" s="71"/>
      <c r="Z280" s="71"/>
    </row>
    <row r="281" spans="22:26">
      <c r="V281" s="71"/>
      <c r="W281" s="71"/>
      <c r="X281" s="71"/>
      <c r="Y281" s="71"/>
      <c r="Z281" s="71"/>
    </row>
    <row r="282" spans="22:26">
      <c r="V282" s="71"/>
      <c r="W282" s="71"/>
      <c r="X282" s="71"/>
      <c r="Y282" s="71"/>
      <c r="Z282" s="71"/>
    </row>
    <row r="283" spans="22:26">
      <c r="V283" s="71"/>
      <c r="W283" s="71"/>
      <c r="X283" s="71"/>
      <c r="Y283" s="71"/>
      <c r="Z283" s="71"/>
    </row>
    <row r="284" spans="22:26">
      <c r="V284" s="71"/>
      <c r="W284" s="71"/>
      <c r="X284" s="71"/>
      <c r="Y284" s="71"/>
      <c r="Z284" s="71"/>
    </row>
    <row r="285" spans="22:26">
      <c r="V285" s="71"/>
      <c r="W285" s="71"/>
      <c r="X285" s="71"/>
      <c r="Y285" s="71"/>
      <c r="Z285" s="71"/>
    </row>
    <row r="286" spans="22:26">
      <c r="V286" s="71"/>
      <c r="W286" s="71"/>
      <c r="X286" s="71"/>
      <c r="Y286" s="71"/>
      <c r="Z286" s="71"/>
    </row>
    <row r="287" spans="22:26">
      <c r="V287" s="71"/>
      <c r="W287" s="71"/>
      <c r="X287" s="71"/>
      <c r="Y287" s="71"/>
      <c r="Z287" s="71"/>
    </row>
    <row r="288" spans="22:26">
      <c r="V288" s="71"/>
      <c r="W288" s="71"/>
      <c r="X288" s="71"/>
      <c r="Y288" s="71"/>
      <c r="Z288" s="71"/>
    </row>
    <row r="289" spans="22:26">
      <c r="V289" s="71"/>
      <c r="W289" s="71"/>
      <c r="X289" s="71"/>
      <c r="Y289" s="71"/>
      <c r="Z289" s="71"/>
    </row>
    <row r="290" spans="22:26">
      <c r="V290" s="71"/>
      <c r="W290" s="71"/>
      <c r="X290" s="71"/>
      <c r="Y290" s="71"/>
      <c r="Z290" s="71"/>
    </row>
    <row r="291" spans="22:26">
      <c r="V291" s="71"/>
      <c r="W291" s="71"/>
      <c r="X291" s="71"/>
      <c r="Y291" s="71"/>
      <c r="Z291" s="71"/>
    </row>
    <row r="292" spans="22:26">
      <c r="V292" s="71"/>
      <c r="W292" s="71"/>
      <c r="X292" s="71"/>
      <c r="Y292" s="71"/>
      <c r="Z292" s="71"/>
    </row>
    <row r="293" spans="22:26">
      <c r="V293" s="71"/>
      <c r="W293" s="71"/>
      <c r="X293" s="71"/>
      <c r="Y293" s="71"/>
      <c r="Z293" s="71"/>
    </row>
    <row r="294" spans="22:26">
      <c r="V294" s="71"/>
      <c r="W294" s="71"/>
      <c r="X294" s="71"/>
      <c r="Y294" s="71"/>
      <c r="Z294" s="71"/>
    </row>
    <row r="295" spans="22:26">
      <c r="V295" s="71"/>
      <c r="W295" s="71"/>
      <c r="X295" s="71"/>
      <c r="Y295" s="71"/>
      <c r="Z295" s="71"/>
    </row>
    <row r="296" spans="22:26">
      <c r="V296" s="71"/>
      <c r="W296" s="71"/>
      <c r="X296" s="71"/>
      <c r="Y296" s="71"/>
      <c r="Z296" s="71"/>
    </row>
    <row r="297" spans="22:26">
      <c r="V297" s="71"/>
      <c r="W297" s="71"/>
      <c r="X297" s="71"/>
      <c r="Y297" s="71"/>
      <c r="Z297" s="71"/>
    </row>
    <row r="298" spans="22:26">
      <c r="V298" s="71"/>
      <c r="W298" s="71"/>
      <c r="X298" s="71"/>
      <c r="Y298" s="71"/>
      <c r="Z298" s="71"/>
    </row>
    <row r="299" spans="22:26">
      <c r="V299" s="71"/>
      <c r="W299" s="71"/>
      <c r="X299" s="71"/>
      <c r="Y299" s="71"/>
      <c r="Z299" s="71"/>
    </row>
    <row r="300" spans="22:26">
      <c r="V300" s="71"/>
      <c r="W300" s="71"/>
      <c r="X300" s="71"/>
      <c r="Y300" s="71"/>
      <c r="Z300" s="71"/>
    </row>
    <row r="301" spans="22:26">
      <c r="V301" s="71"/>
      <c r="W301" s="71"/>
      <c r="X301" s="71"/>
      <c r="Y301" s="71"/>
      <c r="Z301" s="71"/>
    </row>
    <row r="302" spans="22:26">
      <c r="V302" s="71"/>
      <c r="W302" s="71"/>
      <c r="X302" s="71"/>
      <c r="Y302" s="71"/>
      <c r="Z302" s="71"/>
    </row>
    <row r="303" spans="22:26">
      <c r="V303" s="71"/>
      <c r="W303" s="71"/>
      <c r="X303" s="71"/>
      <c r="Y303" s="71"/>
      <c r="Z303" s="71"/>
    </row>
    <row r="304" spans="22:26">
      <c r="V304" s="71"/>
      <c r="W304" s="71"/>
      <c r="X304" s="71"/>
      <c r="Y304" s="71"/>
      <c r="Z304" s="71"/>
    </row>
    <row r="305" spans="22:26">
      <c r="V305" s="71"/>
      <c r="W305" s="71"/>
      <c r="X305" s="71"/>
      <c r="Y305" s="71"/>
      <c r="Z305" s="71"/>
    </row>
    <row r="306" spans="22:26">
      <c r="V306" s="71"/>
      <c r="W306" s="71"/>
      <c r="X306" s="71"/>
      <c r="Y306" s="71"/>
      <c r="Z306" s="71"/>
    </row>
    <row r="307" spans="22:26">
      <c r="V307" s="71"/>
      <c r="W307" s="71"/>
      <c r="X307" s="71"/>
      <c r="Y307" s="71"/>
      <c r="Z307" s="71"/>
    </row>
    <row r="308" spans="22:26">
      <c r="V308" s="71"/>
      <c r="W308" s="71"/>
      <c r="X308" s="71"/>
      <c r="Y308" s="71"/>
      <c r="Z308" s="71"/>
    </row>
    <row r="309" spans="22:26">
      <c r="V309" s="71"/>
      <c r="W309" s="71"/>
      <c r="X309" s="71"/>
      <c r="Y309" s="71"/>
      <c r="Z309" s="71"/>
    </row>
    <row r="310" spans="22:26">
      <c r="V310" s="71"/>
      <c r="W310" s="71"/>
      <c r="X310" s="71"/>
      <c r="Y310" s="71"/>
      <c r="Z310" s="71"/>
    </row>
    <row r="311" spans="22:26">
      <c r="V311" s="71"/>
      <c r="W311" s="71"/>
      <c r="X311" s="71"/>
      <c r="Y311" s="71"/>
      <c r="Z311" s="71"/>
    </row>
    <row r="312" spans="22:26">
      <c r="V312" s="71"/>
      <c r="W312" s="71"/>
      <c r="X312" s="71"/>
      <c r="Y312" s="71"/>
      <c r="Z312" s="71"/>
    </row>
    <row r="313" spans="22:26">
      <c r="V313" s="71"/>
      <c r="W313" s="71"/>
      <c r="X313" s="71"/>
      <c r="Y313" s="71"/>
      <c r="Z313" s="71"/>
    </row>
    <row r="314" spans="22:26">
      <c r="V314" s="71"/>
      <c r="W314" s="71"/>
      <c r="X314" s="71"/>
      <c r="Y314" s="71"/>
      <c r="Z314" s="71"/>
    </row>
    <row r="315" spans="22:26">
      <c r="V315" s="71"/>
      <c r="W315" s="71"/>
      <c r="X315" s="71"/>
      <c r="Y315" s="71"/>
      <c r="Z315" s="71"/>
    </row>
    <row r="316" spans="22:26">
      <c r="V316" s="71"/>
      <c r="W316" s="71"/>
      <c r="X316" s="71"/>
      <c r="Y316" s="71"/>
      <c r="Z316" s="71"/>
    </row>
    <row r="317" spans="22:26">
      <c r="V317" s="71"/>
      <c r="W317" s="71"/>
      <c r="X317" s="71"/>
      <c r="Y317" s="71"/>
      <c r="Z317" s="71"/>
    </row>
    <row r="318" spans="22:26">
      <c r="V318" s="71"/>
      <c r="W318" s="71"/>
      <c r="X318" s="71"/>
      <c r="Y318" s="71"/>
      <c r="Z318" s="71"/>
    </row>
    <row r="319" spans="22:26">
      <c r="V319" s="71"/>
      <c r="W319" s="71"/>
      <c r="X319" s="71"/>
      <c r="Y319" s="71"/>
      <c r="Z319" s="71"/>
    </row>
    <row r="320" spans="22:26">
      <c r="V320" s="71"/>
      <c r="W320" s="71"/>
      <c r="X320" s="71"/>
      <c r="Y320" s="71"/>
      <c r="Z320" s="71"/>
    </row>
    <row r="321" spans="22:26">
      <c r="V321" s="71"/>
      <c r="W321" s="71"/>
      <c r="X321" s="71"/>
      <c r="Y321" s="71"/>
      <c r="Z321" s="71"/>
    </row>
    <row r="322" spans="22:26">
      <c r="V322" s="71"/>
      <c r="W322" s="71"/>
      <c r="X322" s="71"/>
      <c r="Y322" s="71"/>
      <c r="Z322" s="71"/>
    </row>
    <row r="323" spans="22:26">
      <c r="V323" s="71"/>
      <c r="W323" s="71"/>
      <c r="X323" s="71"/>
      <c r="Y323" s="71"/>
      <c r="Z323" s="71"/>
    </row>
    <row r="324" spans="22:26">
      <c r="V324" s="71"/>
      <c r="W324" s="71"/>
      <c r="X324" s="71"/>
      <c r="Y324" s="71"/>
      <c r="Z324" s="71"/>
    </row>
    <row r="325" spans="22:26">
      <c r="V325" s="71"/>
      <c r="W325" s="71"/>
      <c r="X325" s="71"/>
      <c r="Y325" s="71"/>
      <c r="Z325" s="71"/>
    </row>
    <row r="326" spans="22:26">
      <c r="V326" s="71"/>
      <c r="W326" s="71"/>
      <c r="X326" s="71"/>
      <c r="Y326" s="71"/>
      <c r="Z326" s="71"/>
    </row>
    <row r="327" spans="22:26">
      <c r="V327" s="71"/>
      <c r="W327" s="71"/>
      <c r="X327" s="71"/>
      <c r="Y327" s="71"/>
      <c r="Z327" s="71"/>
    </row>
    <row r="328" spans="22:26">
      <c r="V328" s="71"/>
      <c r="W328" s="71"/>
      <c r="X328" s="71"/>
      <c r="Y328" s="71"/>
      <c r="Z328" s="71"/>
    </row>
    <row r="329" spans="22:26">
      <c r="V329" s="71"/>
      <c r="W329" s="71"/>
      <c r="X329" s="71"/>
      <c r="Y329" s="71"/>
      <c r="Z329" s="71"/>
    </row>
    <row r="330" spans="22:26">
      <c r="V330" s="71"/>
      <c r="W330" s="71"/>
      <c r="X330" s="71"/>
      <c r="Y330" s="71"/>
      <c r="Z330" s="71"/>
    </row>
    <row r="331" spans="22:26">
      <c r="V331" s="71"/>
      <c r="W331" s="71"/>
      <c r="X331" s="71"/>
      <c r="Y331" s="71"/>
      <c r="Z331" s="71"/>
    </row>
    <row r="332" spans="22:26">
      <c r="V332" s="71"/>
      <c r="W332" s="71"/>
      <c r="X332" s="71"/>
      <c r="Y332" s="71"/>
      <c r="Z332" s="71"/>
    </row>
    <row r="333" spans="22:26">
      <c r="V333" s="71"/>
      <c r="W333" s="71"/>
      <c r="X333" s="71"/>
      <c r="Y333" s="71"/>
      <c r="Z333" s="71"/>
    </row>
    <row r="334" spans="22:26">
      <c r="V334" s="71"/>
      <c r="W334" s="71"/>
      <c r="X334" s="71"/>
      <c r="Y334" s="71"/>
      <c r="Z334" s="71"/>
    </row>
    <row r="335" spans="22:26">
      <c r="V335" s="71"/>
      <c r="W335" s="71"/>
      <c r="X335" s="71"/>
      <c r="Y335" s="71"/>
      <c r="Z335" s="71"/>
    </row>
    <row r="336" spans="22:26">
      <c r="V336" s="71"/>
      <c r="W336" s="71"/>
      <c r="X336" s="71"/>
      <c r="Y336" s="71"/>
      <c r="Z336" s="71"/>
    </row>
    <row r="337" spans="22:26">
      <c r="V337" s="71"/>
      <c r="W337" s="71"/>
      <c r="X337" s="71"/>
      <c r="Y337" s="71"/>
      <c r="Z337" s="71"/>
    </row>
    <row r="338" spans="22:26">
      <c r="V338" s="71"/>
      <c r="W338" s="71"/>
      <c r="X338" s="71"/>
      <c r="Y338" s="71"/>
      <c r="Z338" s="71"/>
    </row>
    <row r="339" spans="22:26">
      <c r="V339" s="71"/>
      <c r="W339" s="71"/>
      <c r="X339" s="71"/>
      <c r="Y339" s="71"/>
      <c r="Z339" s="71"/>
    </row>
    <row r="340" spans="22:26">
      <c r="V340" s="71"/>
      <c r="W340" s="71"/>
      <c r="X340" s="71"/>
      <c r="Y340" s="71"/>
      <c r="Z340" s="71"/>
    </row>
    <row r="341" spans="22:26">
      <c r="V341" s="71"/>
      <c r="W341" s="71"/>
      <c r="X341" s="71"/>
      <c r="Y341" s="71"/>
      <c r="Z341" s="71"/>
    </row>
    <row r="342" spans="22:26">
      <c r="V342" s="71"/>
      <c r="W342" s="71"/>
      <c r="X342" s="71"/>
      <c r="Y342" s="71"/>
      <c r="Z342" s="71"/>
    </row>
    <row r="343" spans="22:26">
      <c r="V343" s="71"/>
      <c r="W343" s="71"/>
      <c r="X343" s="71"/>
      <c r="Y343" s="71"/>
      <c r="Z343" s="71"/>
    </row>
    <row r="344" spans="22:26">
      <c r="V344" s="71"/>
      <c r="W344" s="71"/>
      <c r="X344" s="71"/>
      <c r="Y344" s="71"/>
      <c r="Z344" s="71"/>
    </row>
    <row r="345" spans="22:26">
      <c r="V345" s="71"/>
      <c r="W345" s="71"/>
      <c r="X345" s="71"/>
      <c r="Y345" s="71"/>
      <c r="Z345" s="71"/>
    </row>
    <row r="346" spans="22:26">
      <c r="V346" s="71"/>
      <c r="W346" s="71"/>
      <c r="X346" s="71"/>
      <c r="Y346" s="71"/>
      <c r="Z346" s="71"/>
    </row>
    <row r="347" spans="22:26">
      <c r="V347" s="71"/>
      <c r="W347" s="71"/>
      <c r="X347" s="71"/>
      <c r="Y347" s="71"/>
      <c r="Z347" s="71"/>
    </row>
    <row r="348" spans="22:26">
      <c r="V348" s="71"/>
      <c r="W348" s="71"/>
      <c r="X348" s="71"/>
      <c r="Y348" s="71"/>
      <c r="Z348" s="71"/>
    </row>
    <row r="349" spans="22:26">
      <c r="V349" s="71"/>
      <c r="W349" s="71"/>
      <c r="X349" s="71"/>
      <c r="Y349" s="71"/>
      <c r="Z349" s="71"/>
    </row>
    <row r="350" spans="22:26">
      <c r="V350" s="71"/>
      <c r="W350" s="71"/>
      <c r="X350" s="71"/>
      <c r="Y350" s="71"/>
      <c r="Z350" s="71"/>
    </row>
    <row r="351" spans="22:26">
      <c r="V351" s="71"/>
      <c r="W351" s="71"/>
      <c r="X351" s="71"/>
      <c r="Y351" s="71"/>
      <c r="Z351" s="71"/>
    </row>
    <row r="352" spans="22:26">
      <c r="V352" s="71"/>
      <c r="W352" s="71"/>
      <c r="X352" s="71"/>
      <c r="Y352" s="71"/>
      <c r="Z352" s="71"/>
    </row>
    <row r="353" spans="22:26">
      <c r="V353" s="71"/>
      <c r="W353" s="71"/>
      <c r="X353" s="71"/>
      <c r="Y353" s="71"/>
      <c r="Z353" s="71"/>
    </row>
    <row r="354" spans="22:26">
      <c r="V354" s="71"/>
      <c r="W354" s="71"/>
      <c r="X354" s="71"/>
      <c r="Y354" s="71"/>
      <c r="Z354" s="71"/>
    </row>
    <row r="355" spans="22:26">
      <c r="V355" s="71"/>
      <c r="W355" s="71"/>
      <c r="X355" s="71"/>
      <c r="Y355" s="71"/>
      <c r="Z355" s="71"/>
    </row>
    <row r="356" spans="22:26">
      <c r="V356" s="71"/>
      <c r="W356" s="71"/>
      <c r="X356" s="71"/>
      <c r="Y356" s="71"/>
      <c r="Z356" s="71"/>
    </row>
    <row r="357" spans="22:26">
      <c r="V357" s="71"/>
      <c r="W357" s="71"/>
      <c r="X357" s="71"/>
      <c r="Y357" s="71"/>
      <c r="Z357" s="71"/>
    </row>
    <row r="358" spans="22:26">
      <c r="V358" s="71"/>
      <c r="W358" s="71"/>
      <c r="X358" s="71"/>
      <c r="Y358" s="71"/>
      <c r="Z358" s="71"/>
    </row>
    <row r="359" spans="22:26">
      <c r="V359" s="71"/>
      <c r="W359" s="71"/>
      <c r="X359" s="71"/>
      <c r="Y359" s="71"/>
      <c r="Z359" s="71"/>
    </row>
    <row r="360" spans="22:26">
      <c r="V360" s="71"/>
      <c r="W360" s="71"/>
      <c r="X360" s="71"/>
      <c r="Y360" s="71"/>
      <c r="Z360" s="71"/>
    </row>
    <row r="361" spans="22:26">
      <c r="V361" s="71"/>
      <c r="W361" s="71"/>
      <c r="X361" s="71"/>
      <c r="Y361" s="71"/>
      <c r="Z361" s="71"/>
    </row>
    <row r="362" spans="22:26">
      <c r="V362" s="71"/>
      <c r="W362" s="71"/>
      <c r="X362" s="71"/>
      <c r="Y362" s="71"/>
      <c r="Z362" s="71"/>
    </row>
    <row r="363" spans="22:26">
      <c r="V363" s="71"/>
      <c r="W363" s="71"/>
      <c r="X363" s="71"/>
      <c r="Y363" s="71"/>
      <c r="Z363" s="71"/>
    </row>
    <row r="364" spans="22:26">
      <c r="V364" s="71"/>
      <c r="W364" s="71"/>
      <c r="X364" s="71"/>
      <c r="Y364" s="71"/>
      <c r="Z364" s="71"/>
    </row>
    <row r="365" spans="22:26">
      <c r="V365" s="71"/>
      <c r="W365" s="71"/>
      <c r="X365" s="71"/>
      <c r="Y365" s="71"/>
      <c r="Z365" s="71"/>
    </row>
    <row r="366" spans="22:26">
      <c r="V366" s="71"/>
      <c r="W366" s="71"/>
      <c r="X366" s="71"/>
      <c r="Y366" s="71"/>
      <c r="Z366" s="71"/>
    </row>
    <row r="367" spans="22:26">
      <c r="V367" s="71"/>
      <c r="W367" s="71"/>
      <c r="X367" s="71"/>
      <c r="Y367" s="71"/>
      <c r="Z367" s="71"/>
    </row>
    <row r="368" spans="22:26">
      <c r="V368" s="71"/>
      <c r="W368" s="71"/>
      <c r="X368" s="71"/>
      <c r="Y368" s="71"/>
      <c r="Z368" s="71"/>
    </row>
    <row r="369" spans="22:26">
      <c r="V369" s="71"/>
      <c r="W369" s="71"/>
      <c r="X369" s="71"/>
      <c r="Y369" s="71"/>
      <c r="Z369" s="71"/>
    </row>
    <row r="370" spans="22:26">
      <c r="V370" s="71"/>
      <c r="W370" s="71"/>
      <c r="X370" s="71"/>
      <c r="Y370" s="71"/>
      <c r="Z370" s="71"/>
    </row>
    <row r="371" spans="22:26">
      <c r="V371" s="71"/>
      <c r="W371" s="71"/>
      <c r="X371" s="71"/>
      <c r="Y371" s="71"/>
      <c r="Z371" s="71"/>
    </row>
    <row r="372" spans="22:26">
      <c r="V372" s="71"/>
      <c r="W372" s="71"/>
      <c r="X372" s="71"/>
      <c r="Y372" s="71"/>
      <c r="Z372" s="71"/>
    </row>
    <row r="373" spans="22:26">
      <c r="V373" s="71"/>
      <c r="W373" s="71"/>
      <c r="X373" s="71"/>
      <c r="Y373" s="71"/>
      <c r="Z373" s="71"/>
    </row>
    <row r="374" spans="22:26">
      <c r="V374" s="71"/>
      <c r="W374" s="71"/>
      <c r="X374" s="71"/>
      <c r="Y374" s="71"/>
      <c r="Z374" s="71"/>
    </row>
    <row r="375" spans="22:26">
      <c r="V375" s="71"/>
      <c r="W375" s="71"/>
      <c r="X375" s="71"/>
      <c r="Y375" s="71"/>
      <c r="Z375" s="71"/>
    </row>
    <row r="376" spans="22:26">
      <c r="V376" s="71"/>
      <c r="W376" s="71"/>
      <c r="X376" s="71"/>
      <c r="Y376" s="71"/>
      <c r="Z376" s="71"/>
    </row>
    <row r="377" spans="22:26">
      <c r="V377" s="71"/>
      <c r="W377" s="71"/>
      <c r="X377" s="71"/>
      <c r="Y377" s="71"/>
      <c r="Z377" s="71"/>
    </row>
    <row r="378" spans="22:26">
      <c r="V378" s="71"/>
      <c r="W378" s="71"/>
      <c r="X378" s="71"/>
      <c r="Y378" s="71"/>
      <c r="Z378" s="71"/>
    </row>
    <row r="379" spans="22:26">
      <c r="V379" s="71"/>
      <c r="W379" s="71"/>
      <c r="X379" s="71"/>
      <c r="Y379" s="71"/>
      <c r="Z379" s="71"/>
    </row>
    <row r="380" spans="22:26">
      <c r="V380" s="71"/>
      <c r="W380" s="71"/>
      <c r="X380" s="71"/>
      <c r="Y380" s="71"/>
      <c r="Z380" s="71"/>
    </row>
    <row r="381" spans="22:26">
      <c r="V381" s="71"/>
      <c r="W381" s="71"/>
      <c r="X381" s="71"/>
      <c r="Y381" s="71"/>
      <c r="Z381" s="71"/>
    </row>
    <row r="382" spans="22:26">
      <c r="V382" s="71"/>
      <c r="W382" s="71"/>
      <c r="X382" s="71"/>
      <c r="Y382" s="71"/>
      <c r="Z382" s="71"/>
    </row>
    <row r="383" spans="22:26">
      <c r="V383" s="71"/>
      <c r="W383" s="71"/>
      <c r="X383" s="71"/>
      <c r="Y383" s="71"/>
      <c r="Z383" s="71"/>
    </row>
    <row r="384" spans="22:26">
      <c r="V384" s="71"/>
      <c r="W384" s="71"/>
      <c r="X384" s="71"/>
      <c r="Y384" s="71"/>
      <c r="Z384" s="71"/>
    </row>
    <row r="385" spans="22:26">
      <c r="V385" s="71"/>
      <c r="W385" s="71"/>
      <c r="X385" s="71"/>
      <c r="Y385" s="71"/>
      <c r="Z385" s="71"/>
    </row>
    <row r="386" spans="22:26">
      <c r="V386" s="71"/>
      <c r="W386" s="71"/>
      <c r="X386" s="71"/>
      <c r="Y386" s="71"/>
      <c r="Z386" s="71"/>
    </row>
    <row r="387" spans="22:26">
      <c r="V387" s="71"/>
      <c r="W387" s="71"/>
      <c r="X387" s="71"/>
      <c r="Y387" s="71"/>
      <c r="Z387" s="71"/>
    </row>
    <row r="388" spans="22:26">
      <c r="V388" s="71"/>
      <c r="W388" s="71"/>
      <c r="X388" s="71"/>
      <c r="Y388" s="71"/>
      <c r="Z388" s="71"/>
    </row>
    <row r="389" spans="22:26">
      <c r="V389" s="71"/>
      <c r="W389" s="71"/>
      <c r="X389" s="71"/>
      <c r="Y389" s="71"/>
      <c r="Z389" s="71"/>
    </row>
    <row r="390" spans="22:26">
      <c r="V390" s="71"/>
      <c r="W390" s="71"/>
      <c r="X390" s="71"/>
      <c r="Y390" s="71"/>
      <c r="Z390" s="71"/>
    </row>
    <row r="391" spans="22:26">
      <c r="V391" s="71"/>
      <c r="W391" s="71"/>
      <c r="X391" s="71"/>
      <c r="Y391" s="71"/>
      <c r="Z391" s="71"/>
    </row>
    <row r="392" spans="22:26">
      <c r="V392" s="71"/>
      <c r="W392" s="71"/>
      <c r="X392" s="71"/>
      <c r="Y392" s="71"/>
      <c r="Z392" s="71"/>
    </row>
    <row r="393" spans="22:26">
      <c r="V393" s="71"/>
      <c r="W393" s="71"/>
      <c r="X393" s="71"/>
      <c r="Y393" s="71"/>
      <c r="Z393" s="71"/>
    </row>
    <row r="394" spans="22:26">
      <c r="V394" s="71"/>
      <c r="W394" s="71"/>
      <c r="X394" s="71"/>
      <c r="Y394" s="71"/>
      <c r="Z394" s="71"/>
    </row>
    <row r="395" spans="22:26">
      <c r="V395" s="71"/>
      <c r="W395" s="71"/>
      <c r="X395" s="71"/>
      <c r="Y395" s="71"/>
      <c r="Z395" s="71"/>
    </row>
    <row r="396" spans="22:26">
      <c r="V396" s="71"/>
      <c r="W396" s="71"/>
      <c r="X396" s="71"/>
      <c r="Y396" s="71"/>
      <c r="Z396" s="71"/>
    </row>
    <row r="397" spans="22:26">
      <c r="V397" s="71"/>
      <c r="W397" s="71"/>
      <c r="X397" s="71"/>
      <c r="Y397" s="71"/>
      <c r="Z397" s="71"/>
    </row>
    <row r="398" spans="22:26">
      <c r="V398" s="71"/>
      <c r="W398" s="71"/>
      <c r="X398" s="71"/>
      <c r="Y398" s="71"/>
      <c r="Z398" s="71"/>
    </row>
    <row r="399" spans="22:26">
      <c r="V399" s="71"/>
      <c r="W399" s="71"/>
      <c r="X399" s="71"/>
      <c r="Y399" s="71"/>
      <c r="Z399" s="71"/>
    </row>
    <row r="400" spans="22:26">
      <c r="V400" s="71"/>
      <c r="W400" s="71"/>
      <c r="X400" s="71"/>
      <c r="Y400" s="71"/>
      <c r="Z400" s="71"/>
    </row>
    <row r="401" spans="22:26">
      <c r="V401" s="71"/>
      <c r="W401" s="71"/>
      <c r="X401" s="71"/>
      <c r="Y401" s="71"/>
      <c r="Z401" s="71"/>
    </row>
    <row r="402" spans="22:26">
      <c r="V402" s="71"/>
      <c r="W402" s="71"/>
      <c r="X402" s="71"/>
      <c r="Y402" s="71"/>
      <c r="Z402" s="71"/>
    </row>
    <row r="403" spans="22:26">
      <c r="V403" s="71"/>
      <c r="W403" s="71"/>
      <c r="X403" s="71"/>
      <c r="Y403" s="71"/>
      <c r="Z403" s="71"/>
    </row>
    <row r="404" spans="22:26">
      <c r="V404" s="71"/>
      <c r="W404" s="71"/>
      <c r="X404" s="71"/>
      <c r="Y404" s="71"/>
      <c r="Z404" s="71"/>
    </row>
    <row r="405" spans="22:26">
      <c r="V405" s="71"/>
      <c r="W405" s="71"/>
      <c r="X405" s="71"/>
      <c r="Y405" s="71"/>
      <c r="Z405" s="71"/>
    </row>
    <row r="406" spans="22:26">
      <c r="V406" s="71"/>
      <c r="W406" s="71"/>
      <c r="X406" s="71"/>
      <c r="Y406" s="71"/>
      <c r="Z406" s="71"/>
    </row>
    <row r="407" spans="22:26">
      <c r="V407" s="71"/>
      <c r="W407" s="71"/>
      <c r="X407" s="71"/>
      <c r="Y407" s="71"/>
      <c r="Z407" s="71"/>
    </row>
    <row r="408" spans="22:26">
      <c r="V408" s="71"/>
      <c r="W408" s="71"/>
      <c r="X408" s="71"/>
      <c r="Y408" s="71"/>
      <c r="Z408" s="71"/>
    </row>
    <row r="409" spans="22:26">
      <c r="V409" s="71"/>
      <c r="W409" s="71"/>
      <c r="X409" s="71"/>
      <c r="Y409" s="71"/>
      <c r="Z409" s="71"/>
    </row>
    <row r="410" spans="22:26">
      <c r="V410" s="71"/>
      <c r="W410" s="71"/>
      <c r="X410" s="71"/>
      <c r="Y410" s="71"/>
      <c r="Z410" s="71"/>
    </row>
    <row r="411" spans="22:26">
      <c r="V411" s="71"/>
      <c r="W411" s="71"/>
      <c r="X411" s="71"/>
      <c r="Y411" s="71"/>
      <c r="Z411" s="71"/>
    </row>
    <row r="412" spans="22:26">
      <c r="V412" s="71"/>
      <c r="W412" s="71"/>
      <c r="X412" s="71"/>
      <c r="Y412" s="71"/>
      <c r="Z412" s="71"/>
    </row>
    <row r="413" spans="22:26">
      <c r="V413" s="71"/>
      <c r="W413" s="71"/>
      <c r="X413" s="71"/>
      <c r="Y413" s="71"/>
      <c r="Z413" s="71"/>
    </row>
    <row r="414" spans="22:26">
      <c r="V414" s="71"/>
      <c r="W414" s="71"/>
      <c r="X414" s="71"/>
      <c r="Y414" s="71"/>
      <c r="Z414" s="71"/>
    </row>
    <row r="415" spans="22:26">
      <c r="V415" s="71"/>
      <c r="W415" s="71"/>
      <c r="X415" s="71"/>
      <c r="Y415" s="71"/>
      <c r="Z415" s="71"/>
    </row>
    <row r="416" spans="22:26">
      <c r="V416" s="71"/>
      <c r="W416" s="71"/>
      <c r="X416" s="71"/>
      <c r="Y416" s="71"/>
      <c r="Z416" s="71"/>
    </row>
    <row r="417" spans="22:26">
      <c r="V417" s="71"/>
      <c r="W417" s="71"/>
      <c r="X417" s="71"/>
      <c r="Y417" s="71"/>
      <c r="Z417" s="71"/>
    </row>
    <row r="418" spans="22:26">
      <c r="V418" s="71"/>
      <c r="W418" s="71"/>
      <c r="X418" s="71"/>
      <c r="Y418" s="71"/>
      <c r="Z418" s="71"/>
    </row>
    <row r="419" spans="22:26">
      <c r="V419" s="71"/>
      <c r="W419" s="71"/>
      <c r="X419" s="71"/>
      <c r="Y419" s="71"/>
      <c r="Z419" s="71"/>
    </row>
    <row r="420" spans="22:26">
      <c r="V420" s="71"/>
      <c r="W420" s="71"/>
      <c r="X420" s="71"/>
      <c r="Y420" s="71"/>
      <c r="Z420" s="71"/>
    </row>
    <row r="421" spans="22:26">
      <c r="V421" s="71"/>
      <c r="W421" s="71"/>
      <c r="X421" s="71"/>
      <c r="Y421" s="71"/>
      <c r="Z421" s="71"/>
    </row>
    <row r="422" spans="22:26">
      <c r="V422" s="71"/>
      <c r="W422" s="71"/>
      <c r="X422" s="71"/>
      <c r="Y422" s="71"/>
      <c r="Z422" s="71"/>
    </row>
    <row r="423" spans="22:26">
      <c r="V423" s="71"/>
      <c r="W423" s="71"/>
      <c r="X423" s="71"/>
      <c r="Y423" s="71"/>
      <c r="Z423" s="71"/>
    </row>
    <row r="424" spans="22:26">
      <c r="V424" s="71"/>
      <c r="W424" s="71"/>
      <c r="X424" s="71"/>
      <c r="Y424" s="71"/>
      <c r="Z424" s="71"/>
    </row>
    <row r="425" spans="22:26">
      <c r="V425" s="71"/>
      <c r="W425" s="71"/>
      <c r="X425" s="71"/>
      <c r="Y425" s="71"/>
      <c r="Z425" s="71"/>
    </row>
    <row r="426" spans="22:26">
      <c r="V426" s="71"/>
      <c r="W426" s="71"/>
      <c r="X426" s="71"/>
      <c r="Y426" s="71"/>
      <c r="Z426" s="71"/>
    </row>
    <row r="427" spans="22:26">
      <c r="V427" s="71"/>
      <c r="W427" s="71"/>
      <c r="X427" s="71"/>
      <c r="Y427" s="71"/>
      <c r="Z427" s="71"/>
    </row>
    <row r="428" spans="22:26">
      <c r="V428" s="71"/>
      <c r="W428" s="71"/>
      <c r="X428" s="71"/>
      <c r="Y428" s="71"/>
      <c r="Z428" s="71"/>
    </row>
    <row r="429" spans="22:26">
      <c r="V429" s="71"/>
      <c r="W429" s="71"/>
      <c r="X429" s="71"/>
      <c r="Y429" s="71"/>
      <c r="Z429" s="71"/>
    </row>
    <row r="430" spans="22:26">
      <c r="V430" s="71"/>
      <c r="W430" s="71"/>
      <c r="X430" s="71"/>
      <c r="Y430" s="71"/>
      <c r="Z430" s="71"/>
    </row>
    <row r="431" spans="22:26">
      <c r="V431" s="71"/>
      <c r="W431" s="71"/>
      <c r="X431" s="71"/>
      <c r="Y431" s="71"/>
      <c r="Z431" s="71"/>
    </row>
    <row r="432" spans="22:26">
      <c r="V432" s="71"/>
      <c r="W432" s="71"/>
      <c r="X432" s="71"/>
      <c r="Y432" s="71"/>
      <c r="Z432" s="71"/>
    </row>
    <row r="433" spans="22:26">
      <c r="V433" s="71"/>
      <c r="W433" s="71"/>
      <c r="X433" s="71"/>
      <c r="Y433" s="71"/>
      <c r="Z433" s="71"/>
    </row>
    <row r="434" spans="22:26">
      <c r="V434" s="71"/>
      <c r="W434" s="71"/>
      <c r="X434" s="71"/>
      <c r="Y434" s="71"/>
      <c r="Z434" s="71"/>
    </row>
    <row r="435" spans="22:26">
      <c r="V435" s="71"/>
      <c r="W435" s="71"/>
      <c r="X435" s="71"/>
      <c r="Y435" s="71"/>
      <c r="Z435" s="71"/>
    </row>
    <row r="436" spans="22:26">
      <c r="V436" s="71"/>
      <c r="W436" s="71"/>
      <c r="X436" s="71"/>
      <c r="Y436" s="71"/>
      <c r="Z436" s="71"/>
    </row>
    <row r="437" spans="22:26">
      <c r="V437" s="71"/>
      <c r="W437" s="71"/>
      <c r="X437" s="71"/>
      <c r="Y437" s="71"/>
      <c r="Z437" s="71"/>
    </row>
    <row r="438" spans="22:26">
      <c r="V438" s="71"/>
      <c r="W438" s="71"/>
      <c r="X438" s="71"/>
      <c r="Y438" s="71"/>
      <c r="Z438" s="71"/>
    </row>
    <row r="439" spans="22:26">
      <c r="V439" s="71"/>
      <c r="W439" s="71"/>
      <c r="X439" s="71"/>
      <c r="Y439" s="71"/>
      <c r="Z439" s="71"/>
    </row>
    <row r="440" spans="22:26">
      <c r="V440" s="71"/>
      <c r="W440" s="71"/>
      <c r="X440" s="71"/>
      <c r="Y440" s="71"/>
      <c r="Z440" s="71"/>
    </row>
    <row r="441" spans="22:26">
      <c r="V441" s="71"/>
      <c r="W441" s="71"/>
      <c r="X441" s="71"/>
      <c r="Y441" s="71"/>
      <c r="Z441" s="71"/>
    </row>
    <row r="442" spans="22:26">
      <c r="V442" s="71"/>
      <c r="W442" s="71"/>
      <c r="X442" s="71"/>
      <c r="Y442" s="71"/>
      <c r="Z442" s="71"/>
    </row>
    <row r="443" spans="22:26">
      <c r="V443" s="71"/>
      <c r="W443" s="71"/>
      <c r="X443" s="71"/>
      <c r="Y443" s="71"/>
      <c r="Z443" s="71"/>
    </row>
    <row r="444" spans="22:26">
      <c r="V444" s="71"/>
      <c r="W444" s="71"/>
      <c r="X444" s="71"/>
      <c r="Y444" s="71"/>
      <c r="Z444" s="71"/>
    </row>
    <row r="445" spans="22:26">
      <c r="V445" s="71"/>
      <c r="W445" s="71"/>
      <c r="X445" s="71"/>
      <c r="Y445" s="71"/>
      <c r="Z445" s="71"/>
    </row>
    <row r="446" spans="22:26">
      <c r="V446" s="71"/>
      <c r="W446" s="71"/>
      <c r="X446" s="71"/>
      <c r="Y446" s="71"/>
      <c r="Z446" s="71"/>
    </row>
    <row r="447" spans="22:26">
      <c r="V447" s="71"/>
      <c r="W447" s="71"/>
      <c r="X447" s="71"/>
      <c r="Y447" s="71"/>
      <c r="Z447" s="71"/>
    </row>
    <row r="448" spans="22:26">
      <c r="V448" s="71"/>
      <c r="W448" s="71"/>
      <c r="X448" s="71"/>
      <c r="Y448" s="71"/>
      <c r="Z448" s="71"/>
    </row>
    <row r="449" spans="22:26">
      <c r="V449" s="71"/>
      <c r="W449" s="71"/>
      <c r="X449" s="71"/>
      <c r="Y449" s="71"/>
      <c r="Z449" s="71"/>
    </row>
    <row r="450" spans="22:26">
      <c r="V450" s="71"/>
      <c r="W450" s="71"/>
      <c r="X450" s="71"/>
      <c r="Y450" s="71"/>
      <c r="Z450" s="71"/>
    </row>
    <row r="451" spans="22:26">
      <c r="V451" s="71"/>
      <c r="W451" s="71"/>
      <c r="X451" s="71"/>
      <c r="Y451" s="71"/>
      <c r="Z451" s="71"/>
    </row>
    <row r="452" spans="22:26">
      <c r="V452" s="71"/>
      <c r="W452" s="71"/>
      <c r="X452" s="71"/>
      <c r="Y452" s="71"/>
      <c r="Z452" s="71"/>
    </row>
    <row r="453" spans="22:26">
      <c r="V453" s="71"/>
      <c r="W453" s="71"/>
      <c r="X453" s="71"/>
      <c r="Y453" s="71"/>
      <c r="Z453" s="71"/>
    </row>
    <row r="454" spans="22:26">
      <c r="V454" s="71"/>
      <c r="W454" s="71"/>
      <c r="X454" s="71"/>
      <c r="Y454" s="71"/>
      <c r="Z454" s="71"/>
    </row>
    <row r="455" spans="22:26">
      <c r="V455" s="71"/>
      <c r="W455" s="71"/>
      <c r="X455" s="71"/>
      <c r="Y455" s="71"/>
      <c r="Z455" s="71"/>
    </row>
    <row r="456" spans="22:26">
      <c r="V456" s="71"/>
      <c r="W456" s="71"/>
      <c r="X456" s="71"/>
      <c r="Y456" s="71"/>
      <c r="Z456" s="71"/>
    </row>
    <row r="457" spans="22:26">
      <c r="V457" s="71"/>
      <c r="W457" s="71"/>
      <c r="X457" s="71"/>
      <c r="Y457" s="71"/>
      <c r="Z457" s="71"/>
    </row>
    <row r="458" spans="22:26">
      <c r="V458" s="71"/>
      <c r="W458" s="71"/>
      <c r="X458" s="71"/>
      <c r="Y458" s="71"/>
      <c r="Z458" s="71"/>
    </row>
    <row r="459" spans="22:26">
      <c r="V459" s="71"/>
      <c r="W459" s="71"/>
      <c r="X459" s="71"/>
      <c r="Y459" s="71"/>
      <c r="Z459" s="71"/>
    </row>
    <row r="460" spans="22:26">
      <c r="V460" s="71"/>
      <c r="W460" s="71"/>
      <c r="X460" s="71"/>
      <c r="Y460" s="71"/>
      <c r="Z460" s="71"/>
    </row>
    <row r="461" spans="22:26">
      <c r="V461" s="71"/>
      <c r="W461" s="71"/>
      <c r="X461" s="71"/>
      <c r="Y461" s="71"/>
      <c r="Z461" s="71"/>
    </row>
    <row r="462" spans="22:26">
      <c r="V462" s="71"/>
      <c r="W462" s="71"/>
      <c r="X462" s="71"/>
      <c r="Y462" s="71"/>
      <c r="Z462" s="71"/>
    </row>
    <row r="463" spans="22:26">
      <c r="V463" s="71"/>
      <c r="W463" s="71"/>
      <c r="X463" s="71"/>
      <c r="Y463" s="71"/>
      <c r="Z463" s="71"/>
    </row>
    <row r="464" spans="22:26">
      <c r="V464" s="71"/>
      <c r="W464" s="71"/>
      <c r="X464" s="71"/>
      <c r="Y464" s="71"/>
      <c r="Z464" s="71"/>
    </row>
    <row r="465" spans="22:26">
      <c r="V465" s="71"/>
      <c r="W465" s="71"/>
      <c r="X465" s="71"/>
      <c r="Y465" s="71"/>
      <c r="Z465" s="71"/>
    </row>
    <row r="466" spans="22:26">
      <c r="V466" s="71"/>
      <c r="W466" s="71"/>
      <c r="X466" s="71"/>
      <c r="Y466" s="71"/>
      <c r="Z466" s="71"/>
    </row>
    <row r="467" spans="22:26">
      <c r="V467" s="71"/>
      <c r="W467" s="71"/>
      <c r="X467" s="71"/>
      <c r="Y467" s="71"/>
      <c r="Z467" s="71"/>
    </row>
    <row r="468" spans="22:26">
      <c r="V468" s="71"/>
      <c r="W468" s="71"/>
      <c r="X468" s="71"/>
      <c r="Y468" s="71"/>
      <c r="Z468" s="71"/>
    </row>
    <row r="469" spans="22:26">
      <c r="V469" s="71"/>
      <c r="W469" s="71"/>
      <c r="X469" s="71"/>
      <c r="Y469" s="71"/>
      <c r="Z469" s="71"/>
    </row>
    <row r="470" spans="22:26">
      <c r="V470" s="71"/>
      <c r="W470" s="71"/>
      <c r="X470" s="71"/>
      <c r="Y470" s="71"/>
      <c r="Z470" s="71"/>
    </row>
    <row r="471" spans="22:26">
      <c r="V471" s="71"/>
      <c r="W471" s="71"/>
      <c r="X471" s="71"/>
      <c r="Y471" s="71"/>
      <c r="Z471" s="71"/>
    </row>
    <row r="472" spans="22:26">
      <c r="V472" s="71"/>
      <c r="W472" s="71"/>
      <c r="X472" s="71"/>
      <c r="Y472" s="71"/>
      <c r="Z472" s="71"/>
    </row>
    <row r="473" spans="22:26">
      <c r="V473" s="71"/>
      <c r="W473" s="71"/>
      <c r="X473" s="71"/>
      <c r="Y473" s="71"/>
      <c r="Z473" s="71"/>
    </row>
    <row r="474" spans="22:26">
      <c r="V474" s="71"/>
      <c r="W474" s="71"/>
      <c r="X474" s="71"/>
      <c r="Y474" s="71"/>
      <c r="Z474" s="71"/>
    </row>
    <row r="475" spans="22:26">
      <c r="V475" s="71"/>
      <c r="W475" s="71"/>
      <c r="X475" s="71"/>
      <c r="Y475" s="71"/>
      <c r="Z475" s="71"/>
    </row>
    <row r="476" spans="22:26">
      <c r="V476" s="71"/>
      <c r="W476" s="71"/>
      <c r="X476" s="71"/>
      <c r="Y476" s="71"/>
      <c r="Z476" s="71"/>
    </row>
    <row r="477" spans="22:26">
      <c r="V477" s="71"/>
      <c r="W477" s="71"/>
      <c r="X477" s="71"/>
      <c r="Y477" s="71"/>
      <c r="Z477" s="71"/>
    </row>
    <row r="478" spans="22:26">
      <c r="V478" s="71"/>
      <c r="W478" s="71"/>
      <c r="X478" s="71"/>
      <c r="Y478" s="71"/>
      <c r="Z478" s="71"/>
    </row>
    <row r="479" spans="22:26">
      <c r="V479" s="71"/>
      <c r="W479" s="71"/>
      <c r="X479" s="71"/>
      <c r="Y479" s="71"/>
      <c r="Z479" s="71"/>
    </row>
    <row r="480" spans="22:26">
      <c r="V480" s="71"/>
      <c r="W480" s="71"/>
      <c r="X480" s="71"/>
      <c r="Y480" s="71"/>
      <c r="Z480" s="71"/>
    </row>
    <row r="481" spans="22:26">
      <c r="V481" s="71"/>
      <c r="W481" s="71"/>
      <c r="X481" s="71"/>
      <c r="Y481" s="71"/>
      <c r="Z481" s="71"/>
    </row>
    <row r="482" spans="22:26">
      <c r="V482" s="71"/>
      <c r="W482" s="71"/>
      <c r="X482" s="71"/>
      <c r="Y482" s="71"/>
      <c r="Z482" s="71"/>
    </row>
    <row r="483" spans="22:26">
      <c r="V483" s="71"/>
      <c r="W483" s="71"/>
      <c r="X483" s="71"/>
      <c r="Y483" s="71"/>
      <c r="Z483" s="71"/>
    </row>
    <row r="484" spans="22:26">
      <c r="V484" s="71"/>
      <c r="W484" s="71"/>
      <c r="X484" s="71"/>
      <c r="Y484" s="71"/>
      <c r="Z484" s="71"/>
    </row>
    <row r="485" spans="22:26">
      <c r="V485" s="71"/>
      <c r="W485" s="71"/>
      <c r="X485" s="71"/>
      <c r="Y485" s="71"/>
      <c r="Z485" s="71"/>
    </row>
    <row r="486" spans="22:26">
      <c r="V486" s="71"/>
      <c r="W486" s="71"/>
      <c r="X486" s="71"/>
      <c r="Y486" s="71"/>
      <c r="Z486" s="71"/>
    </row>
    <row r="487" spans="22:26">
      <c r="V487" s="71"/>
      <c r="W487" s="71"/>
      <c r="X487" s="71"/>
      <c r="Y487" s="71"/>
      <c r="Z487" s="71"/>
    </row>
    <row r="488" spans="22:26">
      <c r="V488" s="71"/>
      <c r="W488" s="71"/>
      <c r="X488" s="71"/>
      <c r="Y488" s="71"/>
      <c r="Z488" s="71"/>
    </row>
    <row r="489" spans="22:26">
      <c r="V489" s="71"/>
      <c r="W489" s="71"/>
      <c r="X489" s="71"/>
      <c r="Y489" s="71"/>
      <c r="Z489" s="71"/>
    </row>
    <row r="490" spans="22:26">
      <c r="V490" s="71"/>
      <c r="W490" s="71"/>
      <c r="X490" s="71"/>
      <c r="Y490" s="71"/>
      <c r="Z490" s="71"/>
    </row>
    <row r="491" spans="22:26">
      <c r="V491" s="71"/>
      <c r="W491" s="71"/>
      <c r="X491" s="71"/>
      <c r="Y491" s="71"/>
      <c r="Z491" s="71"/>
    </row>
    <row r="492" spans="22:26">
      <c r="V492" s="71"/>
      <c r="W492" s="71"/>
      <c r="X492" s="71"/>
      <c r="Y492" s="71"/>
      <c r="Z492" s="71"/>
    </row>
    <row r="493" spans="22:26">
      <c r="V493" s="71"/>
      <c r="W493" s="71"/>
      <c r="X493" s="71"/>
      <c r="Y493" s="71"/>
      <c r="Z493" s="71"/>
    </row>
    <row r="494" spans="22:26">
      <c r="V494" s="71"/>
      <c r="W494" s="71"/>
      <c r="X494" s="71"/>
      <c r="Y494" s="71"/>
      <c r="Z494" s="71"/>
    </row>
    <row r="495" spans="22:26">
      <c r="V495" s="71"/>
      <c r="W495" s="71"/>
      <c r="X495" s="71"/>
      <c r="Y495" s="71"/>
      <c r="Z495" s="71"/>
    </row>
    <row r="496" spans="22:26">
      <c r="V496" s="71"/>
      <c r="W496" s="71"/>
      <c r="X496" s="71"/>
      <c r="Y496" s="71"/>
      <c r="Z496" s="71"/>
    </row>
    <row r="497" spans="22:26">
      <c r="V497" s="71"/>
      <c r="W497" s="71"/>
      <c r="X497" s="71"/>
      <c r="Y497" s="71"/>
      <c r="Z497" s="71"/>
    </row>
    <row r="498" spans="22:26">
      <c r="V498" s="71"/>
      <c r="W498" s="71"/>
      <c r="X498" s="71"/>
      <c r="Y498" s="71"/>
      <c r="Z498" s="71"/>
    </row>
    <row r="499" spans="22:26">
      <c r="V499" s="71"/>
      <c r="W499" s="71"/>
      <c r="X499" s="71"/>
      <c r="Y499" s="71"/>
      <c r="Z499" s="71"/>
    </row>
    <row r="500" spans="22:26">
      <c r="V500" s="71"/>
      <c r="W500" s="71"/>
      <c r="X500" s="71"/>
      <c r="Y500" s="71"/>
      <c r="Z500" s="71"/>
    </row>
    <row r="501" spans="22:26">
      <c r="V501" s="71"/>
      <c r="W501" s="71"/>
      <c r="X501" s="71"/>
      <c r="Y501" s="71"/>
      <c r="Z501" s="71"/>
    </row>
    <row r="502" spans="22:26">
      <c r="V502" s="71"/>
      <c r="W502" s="71"/>
      <c r="X502" s="71"/>
      <c r="Y502" s="71"/>
      <c r="Z502" s="71"/>
    </row>
    <row r="503" spans="22:26">
      <c r="V503" s="71"/>
      <c r="W503" s="71"/>
      <c r="X503" s="71"/>
      <c r="Y503" s="71"/>
      <c r="Z503" s="71"/>
    </row>
    <row r="504" spans="22:26">
      <c r="V504" s="71"/>
      <c r="W504" s="71"/>
      <c r="X504" s="71"/>
      <c r="Y504" s="71"/>
      <c r="Z504" s="71"/>
    </row>
    <row r="505" spans="22:26">
      <c r="V505" s="71"/>
      <c r="W505" s="71"/>
      <c r="X505" s="71"/>
      <c r="Y505" s="71"/>
      <c r="Z505" s="71"/>
    </row>
    <row r="506" spans="22:26">
      <c r="V506" s="71"/>
      <c r="W506" s="71"/>
      <c r="X506" s="71"/>
      <c r="Y506" s="71"/>
      <c r="Z506" s="71"/>
    </row>
    <row r="507" spans="22:26">
      <c r="V507" s="71"/>
      <c r="W507" s="71"/>
      <c r="X507" s="71"/>
      <c r="Y507" s="71"/>
      <c r="Z507" s="71"/>
    </row>
    <row r="508" spans="22:26">
      <c r="V508" s="71"/>
      <c r="W508" s="71"/>
      <c r="X508" s="71"/>
      <c r="Y508" s="71"/>
      <c r="Z508" s="71"/>
    </row>
    <row r="509" spans="22:26">
      <c r="V509" s="71"/>
      <c r="W509" s="71"/>
      <c r="X509" s="71"/>
      <c r="Y509" s="71"/>
      <c r="Z509" s="71"/>
    </row>
    <row r="510" spans="22:26">
      <c r="V510" s="71"/>
      <c r="W510" s="71"/>
      <c r="X510" s="71"/>
      <c r="Y510" s="71"/>
      <c r="Z510" s="71"/>
    </row>
    <row r="511" spans="22:26">
      <c r="V511" s="71"/>
      <c r="W511" s="71"/>
      <c r="X511" s="71"/>
      <c r="Y511" s="71"/>
      <c r="Z511" s="71"/>
    </row>
    <row r="512" spans="22:26">
      <c r="V512" s="71"/>
      <c r="W512" s="71"/>
      <c r="X512" s="71"/>
      <c r="Y512" s="71"/>
      <c r="Z512" s="71"/>
    </row>
    <row r="513" spans="22:26">
      <c r="V513" s="71"/>
      <c r="W513" s="71"/>
      <c r="X513" s="71"/>
      <c r="Y513" s="71"/>
      <c r="Z513" s="71"/>
    </row>
    <row r="514" spans="22:26">
      <c r="V514" s="71"/>
      <c r="W514" s="71"/>
      <c r="X514" s="71"/>
      <c r="Y514" s="71"/>
      <c r="Z514" s="71"/>
    </row>
    <row r="515" spans="22:26">
      <c r="V515" s="71"/>
      <c r="W515" s="71"/>
      <c r="X515" s="71"/>
      <c r="Y515" s="71"/>
      <c r="Z515" s="71"/>
    </row>
    <row r="516" spans="22:26">
      <c r="V516" s="71"/>
      <c r="W516" s="71"/>
      <c r="X516" s="71"/>
      <c r="Y516" s="71"/>
      <c r="Z516" s="71"/>
    </row>
    <row r="517" spans="22:26">
      <c r="V517" s="71"/>
      <c r="W517" s="71"/>
      <c r="X517" s="71"/>
      <c r="Y517" s="71"/>
      <c r="Z517" s="71"/>
    </row>
    <row r="518" spans="22:26">
      <c r="V518" s="71"/>
      <c r="W518" s="71"/>
      <c r="X518" s="71"/>
      <c r="Y518" s="71"/>
      <c r="Z518" s="71"/>
    </row>
    <row r="519" spans="22:26">
      <c r="V519" s="71"/>
      <c r="W519" s="71"/>
      <c r="X519" s="71"/>
      <c r="Y519" s="71"/>
      <c r="Z519" s="71"/>
    </row>
    <row r="520" spans="22:26">
      <c r="V520" s="71"/>
      <c r="W520" s="71"/>
      <c r="X520" s="71"/>
      <c r="Y520" s="71"/>
      <c r="Z520" s="71"/>
    </row>
    <row r="521" spans="22:26">
      <c r="V521" s="71"/>
      <c r="W521" s="71"/>
      <c r="X521" s="71"/>
      <c r="Y521" s="71"/>
      <c r="Z521" s="71"/>
    </row>
    <row r="522" spans="22:26">
      <c r="V522" s="71"/>
      <c r="W522" s="71"/>
      <c r="X522" s="71"/>
      <c r="Y522" s="71"/>
      <c r="Z522" s="71"/>
    </row>
    <row r="523" spans="22:26">
      <c r="V523" s="71"/>
      <c r="W523" s="71"/>
      <c r="X523" s="71"/>
      <c r="Y523" s="71"/>
      <c r="Z523" s="71"/>
    </row>
    <row r="524" spans="22:26">
      <c r="V524" s="71"/>
      <c r="W524" s="71"/>
      <c r="X524" s="71"/>
      <c r="Y524" s="71"/>
      <c r="Z524" s="71"/>
    </row>
    <row r="525" spans="22:26">
      <c r="V525" s="71"/>
      <c r="W525" s="71"/>
      <c r="X525" s="71"/>
      <c r="Y525" s="71"/>
      <c r="Z525" s="71"/>
    </row>
    <row r="526" spans="22:26">
      <c r="V526" s="71"/>
      <c r="W526" s="71"/>
      <c r="X526" s="71"/>
      <c r="Y526" s="71"/>
      <c r="Z526" s="71"/>
    </row>
    <row r="527" spans="22:26">
      <c r="V527" s="71"/>
      <c r="W527" s="71"/>
      <c r="X527" s="71"/>
      <c r="Y527" s="71"/>
      <c r="Z527" s="71"/>
    </row>
    <row r="528" spans="22:26">
      <c r="V528" s="71"/>
      <c r="W528" s="71"/>
      <c r="X528" s="71"/>
      <c r="Y528" s="71"/>
      <c r="Z528" s="71"/>
    </row>
    <row r="529" spans="22:26">
      <c r="V529" s="71"/>
      <c r="W529" s="71"/>
      <c r="X529" s="71"/>
      <c r="Y529" s="71"/>
      <c r="Z529" s="71"/>
    </row>
    <row r="530" spans="22:26">
      <c r="V530" s="71"/>
      <c r="W530" s="71"/>
      <c r="X530" s="71"/>
      <c r="Y530" s="71"/>
      <c r="Z530" s="71"/>
    </row>
    <row r="531" spans="22:26">
      <c r="V531" s="71"/>
      <c r="W531" s="71"/>
      <c r="X531" s="71"/>
      <c r="Y531" s="71"/>
      <c r="Z531" s="71"/>
    </row>
    <row r="532" spans="22:26">
      <c r="V532" s="71"/>
      <c r="W532" s="71"/>
      <c r="X532" s="71"/>
      <c r="Y532" s="71"/>
      <c r="Z532" s="71"/>
    </row>
    <row r="533" spans="22:26">
      <c r="V533" s="71"/>
      <c r="W533" s="71"/>
      <c r="X533" s="71"/>
      <c r="Y533" s="71"/>
      <c r="Z533" s="71"/>
    </row>
    <row r="534" spans="22:26">
      <c r="V534" s="71"/>
      <c r="W534" s="71"/>
      <c r="X534" s="71"/>
      <c r="Y534" s="71"/>
      <c r="Z534" s="71"/>
    </row>
    <row r="535" spans="22:26">
      <c r="V535" s="71"/>
      <c r="W535" s="71"/>
      <c r="X535" s="71"/>
      <c r="Y535" s="71"/>
      <c r="Z535" s="71"/>
    </row>
    <row r="536" spans="22:26">
      <c r="V536" s="71"/>
      <c r="W536" s="71"/>
      <c r="X536" s="71"/>
      <c r="Y536" s="71"/>
      <c r="Z536" s="71"/>
    </row>
    <row r="537" spans="22:26">
      <c r="V537" s="71"/>
      <c r="W537" s="71"/>
      <c r="X537" s="71"/>
      <c r="Y537" s="71"/>
      <c r="Z537" s="71"/>
    </row>
    <row r="538" spans="22:26">
      <c r="V538" s="71"/>
      <c r="W538" s="71"/>
      <c r="X538" s="71"/>
      <c r="Y538" s="71"/>
      <c r="Z538" s="71"/>
    </row>
    <row r="539" spans="22:26">
      <c r="V539" s="71"/>
      <c r="W539" s="71"/>
      <c r="X539" s="71"/>
      <c r="Y539" s="71"/>
      <c r="Z539" s="71"/>
    </row>
    <row r="540" spans="22:26">
      <c r="V540" s="71"/>
      <c r="W540" s="71"/>
      <c r="X540" s="71"/>
      <c r="Y540" s="71"/>
      <c r="Z540" s="71"/>
    </row>
    <row r="541" spans="22:26">
      <c r="V541" s="71"/>
      <c r="W541" s="71"/>
      <c r="X541" s="71"/>
      <c r="Y541" s="71"/>
      <c r="Z541" s="71"/>
    </row>
    <row r="542" spans="22:26">
      <c r="V542" s="71"/>
      <c r="W542" s="71"/>
      <c r="X542" s="71"/>
      <c r="Y542" s="71"/>
      <c r="Z542" s="71"/>
    </row>
    <row r="543" spans="22:26">
      <c r="V543" s="71"/>
      <c r="W543" s="71"/>
      <c r="X543" s="71"/>
      <c r="Y543" s="71"/>
      <c r="Z543" s="71"/>
    </row>
    <row r="544" spans="22:26">
      <c r="V544" s="71"/>
      <c r="W544" s="71"/>
      <c r="X544" s="71"/>
      <c r="Y544" s="71"/>
      <c r="Z544" s="71"/>
    </row>
    <row r="545" spans="22:26">
      <c r="V545" s="71"/>
      <c r="W545" s="71"/>
      <c r="X545" s="71"/>
      <c r="Y545" s="71"/>
      <c r="Z545" s="71"/>
    </row>
    <row r="546" spans="22:26">
      <c r="V546" s="71"/>
      <c r="W546" s="71"/>
      <c r="X546" s="71"/>
      <c r="Y546" s="71"/>
      <c r="Z546" s="71"/>
    </row>
    <row r="547" spans="22:26">
      <c r="V547" s="71"/>
      <c r="W547" s="71"/>
      <c r="X547" s="71"/>
      <c r="Y547" s="71"/>
      <c r="Z547" s="71"/>
    </row>
    <row r="548" spans="22:26">
      <c r="V548" s="71"/>
      <c r="W548" s="71"/>
      <c r="X548" s="71"/>
      <c r="Y548" s="71"/>
      <c r="Z548" s="71"/>
    </row>
    <row r="549" spans="22:26">
      <c r="V549" s="71"/>
      <c r="W549" s="71"/>
      <c r="X549" s="71"/>
      <c r="Y549" s="71"/>
      <c r="Z549" s="71"/>
    </row>
    <row r="550" spans="22:26">
      <c r="V550" s="71"/>
      <c r="W550" s="71"/>
      <c r="X550" s="71"/>
      <c r="Y550" s="71"/>
      <c r="Z550" s="71"/>
    </row>
    <row r="551" spans="22:26">
      <c r="V551" s="71"/>
      <c r="W551" s="71"/>
      <c r="X551" s="71"/>
      <c r="Y551" s="71"/>
      <c r="Z551" s="71"/>
    </row>
    <row r="552" spans="22:26">
      <c r="V552" s="71"/>
      <c r="W552" s="71"/>
      <c r="X552" s="71"/>
      <c r="Y552" s="71"/>
      <c r="Z552" s="71"/>
    </row>
    <row r="553" spans="22:26">
      <c r="V553" s="71"/>
      <c r="W553" s="71"/>
      <c r="X553" s="71"/>
      <c r="Y553" s="71"/>
      <c r="Z553" s="71"/>
    </row>
    <row r="554" spans="22:26">
      <c r="V554" s="71"/>
      <c r="W554" s="71"/>
      <c r="X554" s="71"/>
      <c r="Y554" s="71"/>
      <c r="Z554" s="71"/>
    </row>
    <row r="555" spans="22:26">
      <c r="V555" s="71"/>
      <c r="W555" s="71"/>
      <c r="X555" s="71"/>
      <c r="Y555" s="71"/>
      <c r="Z555" s="71"/>
    </row>
    <row r="556" spans="22:26">
      <c r="V556" s="71"/>
      <c r="W556" s="71"/>
      <c r="X556" s="71"/>
      <c r="Y556" s="71"/>
      <c r="Z556" s="71"/>
    </row>
    <row r="557" spans="22:26">
      <c r="V557" s="71"/>
      <c r="W557" s="71"/>
      <c r="X557" s="71"/>
      <c r="Y557" s="71"/>
      <c r="Z557" s="71"/>
    </row>
    <row r="558" spans="22:26">
      <c r="V558" s="71"/>
      <c r="W558" s="71"/>
      <c r="X558" s="71"/>
      <c r="Y558" s="71"/>
      <c r="Z558" s="71"/>
    </row>
    <row r="559" spans="22:26">
      <c r="V559" s="71"/>
      <c r="W559" s="71"/>
      <c r="X559" s="71"/>
      <c r="Y559" s="71"/>
      <c r="Z559" s="71"/>
    </row>
    <row r="560" spans="22:26">
      <c r="V560" s="71"/>
      <c r="W560" s="71"/>
      <c r="X560" s="71"/>
      <c r="Y560" s="71"/>
      <c r="Z560" s="71"/>
    </row>
    <row r="561" spans="22:26">
      <c r="V561" s="71"/>
      <c r="W561" s="71"/>
      <c r="X561" s="71"/>
      <c r="Y561" s="71"/>
      <c r="Z561" s="71"/>
    </row>
    <row r="562" spans="22:26">
      <c r="V562" s="71"/>
      <c r="W562" s="71"/>
      <c r="X562" s="71"/>
      <c r="Y562" s="71"/>
      <c r="Z562" s="71"/>
    </row>
    <row r="563" spans="22:26">
      <c r="V563" s="71"/>
      <c r="W563" s="71"/>
      <c r="X563" s="71"/>
      <c r="Y563" s="71"/>
      <c r="Z563" s="71"/>
    </row>
    <row r="564" spans="22:26">
      <c r="V564" s="71"/>
      <c r="W564" s="71"/>
      <c r="X564" s="71"/>
      <c r="Y564" s="71"/>
      <c r="Z564" s="71"/>
    </row>
    <row r="565" spans="22:26">
      <c r="V565" s="71"/>
      <c r="W565" s="71"/>
      <c r="X565" s="71"/>
      <c r="Y565" s="71"/>
      <c r="Z565" s="71"/>
    </row>
    <row r="566" spans="22:26">
      <c r="V566" s="71"/>
      <c r="W566" s="71"/>
      <c r="X566" s="71"/>
      <c r="Y566" s="71"/>
      <c r="Z566" s="71"/>
    </row>
    <row r="567" spans="22:26">
      <c r="V567" s="71"/>
      <c r="W567" s="71"/>
      <c r="X567" s="71"/>
      <c r="Y567" s="71"/>
      <c r="Z567" s="71"/>
    </row>
    <row r="568" spans="22:26">
      <c r="V568" s="71"/>
      <c r="W568" s="71"/>
      <c r="X568" s="71"/>
      <c r="Y568" s="71"/>
      <c r="Z568" s="71"/>
    </row>
    <row r="569" spans="22:26">
      <c r="V569" s="71"/>
      <c r="W569" s="71"/>
      <c r="X569" s="71"/>
      <c r="Y569" s="71"/>
      <c r="Z569" s="71"/>
    </row>
    <row r="570" spans="22:26">
      <c r="V570" s="71"/>
      <c r="W570" s="71"/>
      <c r="X570" s="71"/>
      <c r="Y570" s="71"/>
      <c r="Z570" s="71"/>
    </row>
    <row r="571" spans="22:26">
      <c r="V571" s="71"/>
      <c r="W571" s="71"/>
      <c r="X571" s="71"/>
      <c r="Y571" s="71"/>
      <c r="Z571" s="71"/>
    </row>
    <row r="572" spans="22:26">
      <c r="V572" s="71"/>
      <c r="W572" s="71"/>
      <c r="X572" s="71"/>
      <c r="Y572" s="71"/>
      <c r="Z572" s="71"/>
    </row>
    <row r="573" spans="22:26">
      <c r="V573" s="71"/>
      <c r="W573" s="71"/>
      <c r="X573" s="71"/>
      <c r="Y573" s="71"/>
      <c r="Z573" s="71"/>
    </row>
    <row r="574" spans="22:26">
      <c r="V574" s="71"/>
      <c r="W574" s="71"/>
      <c r="X574" s="71"/>
      <c r="Y574" s="71"/>
      <c r="Z574" s="71"/>
    </row>
    <row r="575" spans="22:26">
      <c r="V575" s="71"/>
      <c r="W575" s="71"/>
      <c r="X575" s="71"/>
      <c r="Y575" s="71"/>
      <c r="Z575" s="71"/>
    </row>
    <row r="576" spans="22:26">
      <c r="V576" s="71"/>
      <c r="W576" s="71"/>
      <c r="X576" s="71"/>
      <c r="Y576" s="71"/>
      <c r="Z576" s="71"/>
    </row>
    <row r="577" spans="22:26">
      <c r="V577" s="71"/>
      <c r="W577" s="71"/>
      <c r="X577" s="71"/>
      <c r="Y577" s="71"/>
      <c r="Z577" s="71"/>
    </row>
    <row r="578" spans="22:26">
      <c r="V578" s="71"/>
      <c r="W578" s="71"/>
      <c r="X578" s="71"/>
      <c r="Y578" s="71"/>
      <c r="Z578" s="71"/>
    </row>
    <row r="579" spans="22:26">
      <c r="V579" s="71"/>
      <c r="W579" s="71"/>
      <c r="X579" s="71"/>
      <c r="Y579" s="71"/>
      <c r="Z579" s="71"/>
    </row>
    <row r="580" spans="22:26">
      <c r="V580" s="71"/>
      <c r="W580" s="71"/>
      <c r="X580" s="71"/>
      <c r="Y580" s="71"/>
      <c r="Z580" s="71"/>
    </row>
    <row r="581" spans="22:26">
      <c r="V581" s="71"/>
      <c r="W581" s="71"/>
      <c r="X581" s="71"/>
      <c r="Y581" s="71"/>
      <c r="Z581" s="71"/>
    </row>
    <row r="582" spans="22:26">
      <c r="V582" s="71"/>
      <c r="W582" s="71"/>
      <c r="X582" s="71"/>
      <c r="Y582" s="71"/>
      <c r="Z582" s="71"/>
    </row>
    <row r="583" spans="22:26">
      <c r="V583" s="71"/>
      <c r="W583" s="71"/>
      <c r="X583" s="71"/>
      <c r="Y583" s="71"/>
      <c r="Z583" s="71"/>
    </row>
    <row r="584" spans="22:26">
      <c r="V584" s="71"/>
      <c r="W584" s="71"/>
      <c r="X584" s="71"/>
      <c r="Y584" s="71"/>
      <c r="Z584" s="71"/>
    </row>
    <row r="585" spans="22:26">
      <c r="V585" s="71"/>
      <c r="W585" s="71"/>
      <c r="X585" s="71"/>
      <c r="Y585" s="71"/>
      <c r="Z585" s="71"/>
    </row>
    <row r="586" spans="22:26">
      <c r="V586" s="71"/>
      <c r="W586" s="71"/>
      <c r="X586" s="71"/>
      <c r="Y586" s="71"/>
      <c r="Z586" s="71"/>
    </row>
    <row r="587" spans="22:26">
      <c r="V587" s="71"/>
      <c r="W587" s="71"/>
      <c r="X587" s="71"/>
      <c r="Y587" s="71"/>
      <c r="Z587" s="71"/>
    </row>
    <row r="588" spans="22:26">
      <c r="V588" s="71"/>
      <c r="W588" s="71"/>
      <c r="X588" s="71"/>
      <c r="Y588" s="71"/>
      <c r="Z588" s="71"/>
    </row>
    <row r="589" spans="22:26">
      <c r="V589" s="71"/>
      <c r="W589" s="71"/>
      <c r="X589" s="71"/>
      <c r="Y589" s="71"/>
      <c r="Z589" s="71"/>
    </row>
    <row r="590" spans="22:26">
      <c r="V590" s="71"/>
      <c r="W590" s="71"/>
      <c r="X590" s="71"/>
      <c r="Y590" s="71"/>
      <c r="Z590" s="71"/>
    </row>
    <row r="591" spans="22:26">
      <c r="V591" s="71"/>
      <c r="W591" s="71"/>
      <c r="X591" s="71"/>
      <c r="Y591" s="71"/>
      <c r="Z591" s="71"/>
    </row>
    <row r="592" spans="22:26">
      <c r="V592" s="71"/>
      <c r="W592" s="71"/>
      <c r="X592" s="71"/>
      <c r="Y592" s="71"/>
      <c r="Z592" s="71"/>
    </row>
    <row r="593" spans="22:26">
      <c r="V593" s="71"/>
      <c r="W593" s="71"/>
      <c r="X593" s="71"/>
      <c r="Y593" s="71"/>
      <c r="Z593" s="71"/>
    </row>
    <row r="594" spans="22:26">
      <c r="V594" s="71"/>
      <c r="W594" s="71"/>
      <c r="X594" s="71"/>
      <c r="Y594" s="71"/>
      <c r="Z594" s="71"/>
    </row>
    <row r="595" spans="22:26">
      <c r="V595" s="71"/>
      <c r="W595" s="71"/>
      <c r="X595" s="71"/>
      <c r="Y595" s="71"/>
      <c r="Z595" s="71"/>
    </row>
    <row r="596" spans="22:26">
      <c r="V596" s="71"/>
      <c r="W596" s="71"/>
      <c r="X596" s="71"/>
      <c r="Y596" s="71"/>
      <c r="Z596" s="71"/>
    </row>
    <row r="597" spans="22:26">
      <c r="V597" s="71"/>
      <c r="W597" s="71"/>
      <c r="X597" s="71"/>
      <c r="Y597" s="71"/>
      <c r="Z597" s="71"/>
    </row>
    <row r="598" spans="22:26">
      <c r="V598" s="71"/>
      <c r="W598" s="71"/>
      <c r="X598" s="71"/>
      <c r="Y598" s="71"/>
      <c r="Z598" s="71"/>
    </row>
    <row r="599" spans="22:26">
      <c r="V599" s="71"/>
      <c r="W599" s="71"/>
      <c r="X599" s="71"/>
      <c r="Y599" s="71"/>
      <c r="Z599" s="71"/>
    </row>
    <row r="600" spans="22:26">
      <c r="V600" s="71"/>
      <c r="W600" s="71"/>
      <c r="X600" s="71"/>
      <c r="Y600" s="71"/>
      <c r="Z600" s="71"/>
    </row>
    <row r="601" spans="22:26">
      <c r="V601" s="71"/>
      <c r="W601" s="71"/>
      <c r="X601" s="71"/>
      <c r="Y601" s="71"/>
      <c r="Z601" s="71"/>
    </row>
    <row r="602" spans="22:26">
      <c r="V602" s="71"/>
      <c r="W602" s="71"/>
      <c r="X602" s="71"/>
      <c r="Y602" s="71"/>
      <c r="Z602" s="71"/>
    </row>
    <row r="603" spans="22:26">
      <c r="V603" s="71"/>
      <c r="W603" s="71"/>
      <c r="X603" s="71"/>
      <c r="Y603" s="71"/>
      <c r="Z603" s="71"/>
    </row>
    <row r="604" spans="22:26">
      <c r="V604" s="71"/>
      <c r="W604" s="71"/>
      <c r="X604" s="71"/>
      <c r="Y604" s="71"/>
      <c r="Z604" s="71"/>
    </row>
    <row r="605" spans="22:26">
      <c r="V605" s="71"/>
      <c r="W605" s="71"/>
      <c r="X605" s="71"/>
      <c r="Y605" s="71"/>
      <c r="Z605" s="71"/>
    </row>
    <row r="606" spans="22:26">
      <c r="V606" s="71"/>
      <c r="W606" s="71"/>
      <c r="X606" s="71"/>
      <c r="Y606" s="71"/>
      <c r="Z606" s="71"/>
    </row>
    <row r="607" spans="22:26">
      <c r="V607" s="71"/>
      <c r="W607" s="71"/>
      <c r="X607" s="71"/>
      <c r="Y607" s="71"/>
      <c r="Z607" s="71"/>
    </row>
    <row r="608" spans="22:26">
      <c r="V608" s="71"/>
      <c r="W608" s="71"/>
      <c r="X608" s="71"/>
      <c r="Y608" s="71"/>
      <c r="Z608" s="71"/>
    </row>
    <row r="609" spans="22:26">
      <c r="V609" s="71"/>
      <c r="W609" s="71"/>
      <c r="X609" s="71"/>
      <c r="Y609" s="71"/>
      <c r="Z609" s="71"/>
    </row>
    <row r="610" spans="22:26">
      <c r="V610" s="71"/>
      <c r="W610" s="71"/>
      <c r="X610" s="71"/>
      <c r="Y610" s="71"/>
      <c r="Z610" s="71"/>
    </row>
    <row r="611" spans="22:26">
      <c r="V611" s="71"/>
      <c r="W611" s="71"/>
      <c r="X611" s="71"/>
      <c r="Y611" s="71"/>
      <c r="Z611" s="71"/>
    </row>
    <row r="612" spans="22:26">
      <c r="V612" s="71"/>
      <c r="W612" s="71"/>
      <c r="X612" s="71"/>
      <c r="Y612" s="71"/>
      <c r="Z612" s="71"/>
    </row>
    <row r="613" spans="22:26">
      <c r="V613" s="71"/>
      <c r="W613" s="71"/>
      <c r="X613" s="71"/>
      <c r="Y613" s="71"/>
      <c r="Z613" s="71"/>
    </row>
    <row r="614" spans="22:26">
      <c r="V614" s="71"/>
      <c r="W614" s="71"/>
      <c r="X614" s="71"/>
      <c r="Y614" s="71"/>
      <c r="Z614" s="71"/>
    </row>
    <row r="615" spans="22:26">
      <c r="V615" s="71"/>
      <c r="W615" s="71"/>
      <c r="X615" s="71"/>
      <c r="Y615" s="71"/>
      <c r="Z615" s="71"/>
    </row>
    <row r="616" spans="22:26">
      <c r="V616" s="71"/>
      <c r="W616" s="71"/>
      <c r="X616" s="71"/>
      <c r="Y616" s="71"/>
      <c r="Z616" s="71"/>
    </row>
    <row r="617" spans="22:26">
      <c r="V617" s="71"/>
      <c r="W617" s="71"/>
      <c r="X617" s="71"/>
      <c r="Y617" s="71"/>
      <c r="Z617" s="71"/>
    </row>
    <row r="618" spans="22:26">
      <c r="V618" s="71"/>
      <c r="W618" s="71"/>
      <c r="X618" s="71"/>
      <c r="Y618" s="71"/>
      <c r="Z618" s="71"/>
    </row>
    <row r="619" spans="22:26">
      <c r="V619" s="71"/>
      <c r="W619" s="71"/>
      <c r="X619" s="71"/>
      <c r="Y619" s="71"/>
      <c r="Z619" s="71"/>
    </row>
    <row r="620" spans="22:26">
      <c r="V620" s="71"/>
      <c r="W620" s="71"/>
      <c r="X620" s="71"/>
      <c r="Y620" s="71"/>
      <c r="Z620" s="71"/>
    </row>
    <row r="621" spans="22:26">
      <c r="V621" s="71"/>
      <c r="W621" s="71"/>
      <c r="X621" s="71"/>
      <c r="Y621" s="71"/>
      <c r="Z621" s="71"/>
    </row>
    <row r="622" spans="22:26">
      <c r="V622" s="71"/>
      <c r="W622" s="71"/>
      <c r="X622" s="71"/>
      <c r="Y622" s="71"/>
      <c r="Z622" s="71"/>
    </row>
    <row r="623" spans="22:26">
      <c r="V623" s="71"/>
      <c r="W623" s="71"/>
      <c r="X623" s="71"/>
      <c r="Y623" s="71"/>
      <c r="Z623" s="71"/>
    </row>
    <row r="624" spans="22:26">
      <c r="V624" s="71"/>
      <c r="W624" s="71"/>
      <c r="X624" s="71"/>
      <c r="Y624" s="71"/>
      <c r="Z624" s="71"/>
    </row>
    <row r="625" spans="22:26">
      <c r="V625" s="71"/>
      <c r="W625" s="71"/>
      <c r="X625" s="71"/>
      <c r="Y625" s="71"/>
      <c r="Z625" s="71"/>
    </row>
    <row r="626" spans="22:26">
      <c r="V626" s="71"/>
      <c r="W626" s="71"/>
      <c r="X626" s="71"/>
      <c r="Y626" s="71"/>
      <c r="Z626" s="71"/>
    </row>
    <row r="627" spans="22:26">
      <c r="V627" s="71"/>
      <c r="W627" s="71"/>
      <c r="X627" s="71"/>
      <c r="Y627" s="71"/>
      <c r="Z627" s="71"/>
    </row>
    <row r="628" spans="22:26">
      <c r="V628" s="71"/>
      <c r="W628" s="71"/>
      <c r="X628" s="71"/>
      <c r="Y628" s="71"/>
      <c r="Z628" s="71"/>
    </row>
    <row r="629" spans="22:26">
      <c r="V629" s="71"/>
      <c r="W629" s="71"/>
      <c r="X629" s="71"/>
      <c r="Y629" s="71"/>
      <c r="Z629" s="71"/>
    </row>
    <row r="630" spans="22:26">
      <c r="V630" s="71"/>
      <c r="W630" s="71"/>
      <c r="X630" s="71"/>
      <c r="Y630" s="71"/>
      <c r="Z630" s="71"/>
    </row>
    <row r="631" spans="22:26">
      <c r="V631" s="71"/>
      <c r="W631" s="71"/>
      <c r="X631" s="71"/>
      <c r="Y631" s="71"/>
      <c r="Z631" s="71"/>
    </row>
    <row r="632" spans="22:26">
      <c r="V632" s="71"/>
      <c r="W632" s="71"/>
      <c r="X632" s="71"/>
      <c r="Y632" s="71"/>
      <c r="Z632" s="71"/>
    </row>
    <row r="633" spans="22:26">
      <c r="V633" s="71"/>
      <c r="W633" s="71"/>
      <c r="X633" s="71"/>
      <c r="Y633" s="71"/>
      <c r="Z633" s="71"/>
    </row>
    <row r="634" spans="22:26">
      <c r="V634" s="71"/>
      <c r="W634" s="71"/>
      <c r="X634" s="71"/>
      <c r="Y634" s="71"/>
      <c r="Z634" s="71"/>
    </row>
    <row r="635" spans="22:26">
      <c r="V635" s="71"/>
      <c r="W635" s="71"/>
      <c r="X635" s="71"/>
      <c r="Y635" s="71"/>
      <c r="Z635" s="71"/>
    </row>
    <row r="636" spans="22:26">
      <c r="V636" s="71"/>
      <c r="W636" s="71"/>
      <c r="X636" s="71"/>
      <c r="Y636" s="71"/>
      <c r="Z636" s="71"/>
    </row>
    <row r="637" spans="22:26">
      <c r="V637" s="71"/>
      <c r="W637" s="71"/>
      <c r="X637" s="71"/>
      <c r="Y637" s="71"/>
      <c r="Z637" s="71"/>
    </row>
    <row r="638" spans="22:26">
      <c r="V638" s="71"/>
      <c r="W638" s="71"/>
      <c r="X638" s="71"/>
      <c r="Y638" s="71"/>
      <c r="Z638" s="71"/>
    </row>
    <row r="639" spans="22:26">
      <c r="V639" s="71"/>
      <c r="W639" s="71"/>
      <c r="X639" s="71"/>
      <c r="Y639" s="71"/>
      <c r="Z639" s="71"/>
    </row>
    <row r="640" spans="22:26">
      <c r="V640" s="71"/>
      <c r="W640" s="71"/>
      <c r="X640" s="71"/>
      <c r="Y640" s="71"/>
      <c r="Z640" s="71"/>
    </row>
    <row r="641" spans="22:26">
      <c r="V641" s="71"/>
      <c r="W641" s="71"/>
      <c r="X641" s="71"/>
      <c r="Y641" s="71"/>
      <c r="Z641" s="71"/>
    </row>
    <row r="642" spans="22:26">
      <c r="V642" s="71"/>
      <c r="W642" s="71"/>
      <c r="X642" s="71"/>
      <c r="Y642" s="71"/>
      <c r="Z642" s="71"/>
    </row>
    <row r="643" spans="22:26">
      <c r="V643" s="71"/>
      <c r="W643" s="71"/>
      <c r="X643" s="71"/>
      <c r="Y643" s="71"/>
      <c r="Z643" s="71"/>
    </row>
    <row r="644" spans="22:26">
      <c r="V644" s="71"/>
      <c r="W644" s="71"/>
      <c r="X644" s="71"/>
      <c r="Y644" s="71"/>
      <c r="Z644" s="71"/>
    </row>
    <row r="645" spans="22:26">
      <c r="V645" s="71"/>
      <c r="W645" s="71"/>
      <c r="X645" s="71"/>
      <c r="Y645" s="71"/>
      <c r="Z645" s="71"/>
    </row>
    <row r="646" spans="22:26">
      <c r="V646" s="71"/>
      <c r="W646" s="71"/>
      <c r="X646" s="71"/>
      <c r="Y646" s="71"/>
      <c r="Z646" s="71"/>
    </row>
    <row r="647" spans="22:26">
      <c r="V647" s="71"/>
      <c r="W647" s="71"/>
      <c r="X647" s="71"/>
      <c r="Y647" s="71"/>
      <c r="Z647" s="71"/>
    </row>
    <row r="648" spans="22:26">
      <c r="V648" s="71"/>
      <c r="W648" s="71"/>
      <c r="X648" s="71"/>
      <c r="Y648" s="71"/>
      <c r="Z648" s="71"/>
    </row>
    <row r="649" spans="22:26">
      <c r="V649" s="71"/>
      <c r="W649" s="71"/>
      <c r="X649" s="71"/>
      <c r="Y649" s="71"/>
      <c r="Z649" s="71"/>
    </row>
    <row r="650" spans="22:26">
      <c r="V650" s="71"/>
      <c r="W650" s="71"/>
      <c r="X650" s="71"/>
      <c r="Y650" s="71"/>
      <c r="Z650" s="71"/>
    </row>
    <row r="651" spans="22:26">
      <c r="V651" s="71"/>
      <c r="W651" s="71"/>
      <c r="X651" s="71"/>
      <c r="Y651" s="71"/>
      <c r="Z651" s="71"/>
    </row>
    <row r="652" spans="22:26">
      <c r="V652" s="71"/>
      <c r="W652" s="71"/>
      <c r="X652" s="71"/>
      <c r="Y652" s="71"/>
      <c r="Z652" s="71"/>
    </row>
    <row r="653" spans="22:26">
      <c r="V653" s="71"/>
      <c r="W653" s="71"/>
      <c r="X653" s="71"/>
      <c r="Y653" s="71"/>
      <c r="Z653" s="71"/>
    </row>
    <row r="654" spans="22:26">
      <c r="V654" s="71"/>
      <c r="W654" s="71"/>
      <c r="X654" s="71"/>
      <c r="Y654" s="71"/>
      <c r="Z654" s="71"/>
    </row>
    <row r="655" spans="22:26">
      <c r="V655" s="71"/>
      <c r="W655" s="71"/>
      <c r="X655" s="71"/>
      <c r="Y655" s="71"/>
      <c r="Z655" s="71"/>
    </row>
    <row r="656" spans="22:26">
      <c r="V656" s="71"/>
      <c r="W656" s="71"/>
      <c r="X656" s="71"/>
      <c r="Y656" s="71"/>
      <c r="Z656" s="71"/>
    </row>
    <row r="657" spans="22:26">
      <c r="V657" s="71"/>
      <c r="W657" s="71"/>
      <c r="X657" s="71"/>
      <c r="Y657" s="71"/>
      <c r="Z657" s="71"/>
    </row>
    <row r="658" spans="22:26">
      <c r="V658" s="71"/>
      <c r="W658" s="71"/>
      <c r="X658" s="71"/>
      <c r="Y658" s="71"/>
      <c r="Z658" s="71"/>
    </row>
    <row r="659" spans="22:26">
      <c r="V659" s="71"/>
      <c r="W659" s="71"/>
      <c r="X659" s="71"/>
      <c r="Y659" s="71"/>
      <c r="Z659" s="71"/>
    </row>
    <row r="660" spans="22:26">
      <c r="V660" s="71"/>
      <c r="W660" s="71"/>
      <c r="X660" s="71"/>
      <c r="Y660" s="71"/>
      <c r="Z660" s="71"/>
    </row>
    <row r="661" spans="22:26">
      <c r="V661" s="71"/>
      <c r="W661" s="71"/>
      <c r="X661" s="71"/>
      <c r="Y661" s="71"/>
      <c r="Z661" s="71"/>
    </row>
    <row r="662" spans="22:26">
      <c r="V662" s="71"/>
      <c r="W662" s="71"/>
      <c r="X662" s="71"/>
      <c r="Y662" s="71"/>
      <c r="Z662" s="71"/>
    </row>
    <row r="663" spans="22:26">
      <c r="V663" s="71"/>
      <c r="W663" s="71"/>
      <c r="X663" s="71"/>
      <c r="Y663" s="71"/>
      <c r="Z663" s="71"/>
    </row>
    <row r="664" spans="22:26">
      <c r="V664" s="71"/>
      <c r="W664" s="71"/>
      <c r="X664" s="71"/>
      <c r="Y664" s="71"/>
      <c r="Z664" s="71"/>
    </row>
    <row r="665" spans="22:26">
      <c r="V665" s="71"/>
      <c r="W665" s="71"/>
      <c r="X665" s="71"/>
      <c r="Y665" s="71"/>
      <c r="Z665" s="71"/>
    </row>
    <row r="666" spans="22:26">
      <c r="V666" s="71"/>
      <c r="W666" s="71"/>
      <c r="X666" s="71"/>
      <c r="Y666" s="71"/>
      <c r="Z666" s="71"/>
    </row>
    <row r="667" spans="22:26">
      <c r="V667" s="71"/>
      <c r="W667" s="71"/>
      <c r="X667" s="71"/>
      <c r="Y667" s="71"/>
      <c r="Z667" s="71"/>
    </row>
    <row r="668" spans="22:26">
      <c r="V668" s="71"/>
      <c r="W668" s="71"/>
      <c r="X668" s="71"/>
      <c r="Y668" s="71"/>
      <c r="Z668" s="71"/>
    </row>
    <row r="669" spans="22:26">
      <c r="V669" s="71"/>
      <c r="W669" s="71"/>
      <c r="X669" s="71"/>
      <c r="Y669" s="71"/>
      <c r="Z669" s="71"/>
    </row>
    <row r="670" spans="22:26">
      <c r="V670" s="71"/>
      <c r="W670" s="71"/>
      <c r="X670" s="71"/>
      <c r="Y670" s="71"/>
      <c r="Z670" s="71"/>
    </row>
    <row r="671" spans="22:26">
      <c r="V671" s="71"/>
      <c r="W671" s="71"/>
      <c r="X671" s="71"/>
      <c r="Y671" s="71"/>
      <c r="Z671" s="71"/>
    </row>
    <row r="672" spans="22:26">
      <c r="V672" s="71"/>
      <c r="W672" s="71"/>
      <c r="X672" s="71"/>
      <c r="Y672" s="71"/>
      <c r="Z672" s="71"/>
    </row>
    <row r="673" spans="22:26">
      <c r="V673" s="71"/>
      <c r="W673" s="71"/>
      <c r="X673" s="71"/>
      <c r="Y673" s="71"/>
      <c r="Z673" s="71"/>
    </row>
    <row r="674" spans="22:26">
      <c r="V674" s="71"/>
      <c r="W674" s="71"/>
      <c r="X674" s="71"/>
      <c r="Y674" s="71"/>
      <c r="Z674" s="71"/>
    </row>
    <row r="675" spans="22:26">
      <c r="V675" s="71"/>
      <c r="W675" s="71"/>
      <c r="X675" s="71"/>
      <c r="Y675" s="71"/>
      <c r="Z675" s="71"/>
    </row>
    <row r="676" spans="22:26">
      <c r="V676" s="71"/>
      <c r="W676" s="71"/>
      <c r="X676" s="71"/>
      <c r="Y676" s="71"/>
      <c r="Z676" s="71"/>
    </row>
    <row r="677" spans="22:26">
      <c r="V677" s="71"/>
      <c r="W677" s="71"/>
      <c r="X677" s="71"/>
      <c r="Y677" s="71"/>
      <c r="Z677" s="71"/>
    </row>
    <row r="678" spans="22:26">
      <c r="V678" s="71"/>
      <c r="W678" s="71"/>
      <c r="X678" s="71"/>
      <c r="Y678" s="71"/>
      <c r="Z678" s="71"/>
    </row>
    <row r="679" spans="22:26">
      <c r="V679" s="71"/>
      <c r="W679" s="71"/>
      <c r="X679" s="71"/>
      <c r="Y679" s="71"/>
      <c r="Z679" s="71"/>
    </row>
    <row r="680" spans="22:26">
      <c r="V680" s="71"/>
      <c r="W680" s="71"/>
      <c r="X680" s="71"/>
      <c r="Y680" s="71"/>
      <c r="Z680" s="71"/>
    </row>
    <row r="681" spans="22:26">
      <c r="V681" s="71"/>
      <c r="W681" s="71"/>
      <c r="X681" s="71"/>
      <c r="Y681" s="71"/>
      <c r="Z681" s="71"/>
    </row>
    <row r="682" spans="22:26">
      <c r="V682" s="71"/>
      <c r="W682" s="71"/>
      <c r="X682" s="71"/>
      <c r="Y682" s="71"/>
      <c r="Z682" s="71"/>
    </row>
    <row r="683" spans="22:26">
      <c r="V683" s="71"/>
      <c r="W683" s="71"/>
      <c r="X683" s="71"/>
      <c r="Y683" s="71"/>
      <c r="Z683" s="71"/>
    </row>
    <row r="684" spans="22:26">
      <c r="V684" s="71"/>
      <c r="W684" s="71"/>
      <c r="X684" s="71"/>
      <c r="Y684" s="71"/>
      <c r="Z684" s="71"/>
    </row>
    <row r="685" spans="22:26">
      <c r="V685" s="71"/>
      <c r="W685" s="71"/>
      <c r="X685" s="71"/>
      <c r="Y685" s="71"/>
      <c r="Z685" s="71"/>
    </row>
    <row r="686" spans="22:26">
      <c r="V686" s="71"/>
      <c r="W686" s="71"/>
      <c r="X686" s="71"/>
      <c r="Y686" s="71"/>
      <c r="Z686" s="71"/>
    </row>
    <row r="687" spans="22:26">
      <c r="V687" s="71"/>
      <c r="W687" s="71"/>
      <c r="X687" s="71"/>
      <c r="Y687" s="71"/>
      <c r="Z687" s="71"/>
    </row>
    <row r="688" spans="22:26">
      <c r="V688" s="71"/>
      <c r="W688" s="71"/>
      <c r="X688" s="71"/>
      <c r="Y688" s="71"/>
      <c r="Z688" s="71"/>
    </row>
    <row r="689" spans="22:26">
      <c r="V689" s="71"/>
      <c r="W689" s="71"/>
      <c r="X689" s="71"/>
      <c r="Y689" s="71"/>
      <c r="Z689" s="71"/>
    </row>
    <row r="690" spans="22:26">
      <c r="V690" s="71"/>
      <c r="W690" s="71"/>
      <c r="X690" s="71"/>
      <c r="Y690" s="71"/>
      <c r="Z690" s="71"/>
    </row>
    <row r="691" spans="22:26">
      <c r="V691" s="71"/>
      <c r="W691" s="71"/>
      <c r="X691" s="71"/>
      <c r="Y691" s="71"/>
      <c r="Z691" s="71"/>
    </row>
    <row r="692" spans="22:26">
      <c r="V692" s="71"/>
      <c r="W692" s="71"/>
      <c r="X692" s="71"/>
      <c r="Y692" s="71"/>
      <c r="Z692" s="71"/>
    </row>
    <row r="693" spans="22:26">
      <c r="V693" s="71"/>
      <c r="W693" s="71"/>
      <c r="X693" s="71"/>
      <c r="Y693" s="71"/>
      <c r="Z693" s="71"/>
    </row>
    <row r="694" spans="22:26">
      <c r="V694" s="71"/>
      <c r="W694" s="71"/>
      <c r="X694" s="71"/>
      <c r="Y694" s="71"/>
      <c r="Z694" s="71"/>
    </row>
    <row r="695" spans="22:26">
      <c r="V695" s="71"/>
      <c r="W695" s="71"/>
      <c r="X695" s="71"/>
      <c r="Y695" s="71"/>
      <c r="Z695" s="71"/>
    </row>
    <row r="696" spans="22:26">
      <c r="V696" s="71"/>
      <c r="W696" s="71"/>
      <c r="X696" s="71"/>
      <c r="Y696" s="71"/>
      <c r="Z696" s="71"/>
    </row>
    <row r="697" spans="22:26">
      <c r="V697" s="71"/>
      <c r="W697" s="71"/>
      <c r="X697" s="71"/>
      <c r="Y697" s="71"/>
      <c r="Z697" s="71"/>
    </row>
    <row r="698" spans="22:26">
      <c r="V698" s="71"/>
      <c r="W698" s="71"/>
      <c r="X698" s="71"/>
      <c r="Y698" s="71"/>
      <c r="Z698" s="71"/>
    </row>
    <row r="699" spans="22:26">
      <c r="V699" s="71"/>
      <c r="W699" s="71"/>
      <c r="X699" s="71"/>
      <c r="Y699" s="71"/>
      <c r="Z699" s="71"/>
    </row>
    <row r="700" spans="22:26">
      <c r="V700" s="71"/>
      <c r="W700" s="71"/>
      <c r="X700" s="71"/>
      <c r="Y700" s="71"/>
      <c r="Z700" s="71"/>
    </row>
    <row r="701" spans="22:26">
      <c r="V701" s="71"/>
      <c r="W701" s="71"/>
      <c r="X701" s="71"/>
      <c r="Y701" s="71"/>
      <c r="Z701" s="71"/>
    </row>
    <row r="702" spans="22:26">
      <c r="V702" s="71"/>
      <c r="W702" s="71"/>
      <c r="X702" s="71"/>
      <c r="Y702" s="71"/>
      <c r="Z702" s="71"/>
    </row>
    <row r="703" spans="22:26">
      <c r="V703" s="71"/>
      <c r="W703" s="71"/>
      <c r="X703" s="71"/>
      <c r="Y703" s="71"/>
      <c r="Z703" s="71"/>
    </row>
    <row r="704" spans="22:26">
      <c r="V704" s="71"/>
      <c r="W704" s="71"/>
      <c r="X704" s="71"/>
      <c r="Y704" s="71"/>
      <c r="Z704" s="71"/>
    </row>
    <row r="705" spans="22:26">
      <c r="V705" s="71"/>
      <c r="W705" s="71"/>
      <c r="X705" s="71"/>
      <c r="Y705" s="71"/>
      <c r="Z705" s="71"/>
    </row>
    <row r="706" spans="22:26">
      <c r="V706" s="71"/>
      <c r="W706" s="71"/>
      <c r="X706" s="71"/>
      <c r="Y706" s="71"/>
      <c r="Z706" s="71"/>
    </row>
    <row r="707" spans="22:26">
      <c r="V707" s="71"/>
      <c r="W707" s="71"/>
      <c r="X707" s="71"/>
      <c r="Y707" s="71"/>
      <c r="Z707" s="71"/>
    </row>
    <row r="708" spans="22:26">
      <c r="V708" s="71"/>
      <c r="W708" s="71"/>
      <c r="X708" s="71"/>
      <c r="Y708" s="71"/>
      <c r="Z708" s="71"/>
    </row>
    <row r="709" spans="22:26">
      <c r="V709" s="71"/>
      <c r="W709" s="71"/>
      <c r="X709" s="71"/>
      <c r="Y709" s="71"/>
      <c r="Z709" s="71"/>
    </row>
    <row r="710" spans="22:26">
      <c r="V710" s="71"/>
      <c r="W710" s="71"/>
      <c r="X710" s="71"/>
      <c r="Y710" s="71"/>
      <c r="Z710" s="71"/>
    </row>
    <row r="711" spans="22:26">
      <c r="V711" s="71"/>
      <c r="W711" s="71"/>
      <c r="X711" s="71"/>
      <c r="Y711" s="71"/>
      <c r="Z711" s="71"/>
    </row>
    <row r="712" spans="22:26">
      <c r="V712" s="71"/>
      <c r="W712" s="71"/>
      <c r="X712" s="71"/>
      <c r="Y712" s="71"/>
      <c r="Z712" s="71"/>
    </row>
    <row r="713" spans="22:26">
      <c r="V713" s="71"/>
      <c r="W713" s="71"/>
      <c r="X713" s="71"/>
      <c r="Y713" s="71"/>
      <c r="Z713" s="71"/>
    </row>
    <row r="714" spans="22:26">
      <c r="V714" s="71"/>
      <c r="W714" s="71"/>
      <c r="X714" s="71"/>
      <c r="Y714" s="71"/>
      <c r="Z714" s="71"/>
    </row>
    <row r="715" spans="22:26">
      <c r="V715" s="71"/>
      <c r="W715" s="71"/>
      <c r="X715" s="71"/>
      <c r="Y715" s="71"/>
      <c r="Z715" s="71"/>
    </row>
    <row r="716" spans="22:26">
      <c r="V716" s="71"/>
      <c r="W716" s="71"/>
      <c r="X716" s="71"/>
      <c r="Y716" s="71"/>
      <c r="Z716" s="71"/>
    </row>
    <row r="717" spans="22:26">
      <c r="V717" s="71"/>
      <c r="W717" s="71"/>
      <c r="X717" s="71"/>
      <c r="Y717" s="71"/>
      <c r="Z717" s="71"/>
    </row>
    <row r="718" spans="22:26">
      <c r="V718" s="71"/>
      <c r="W718" s="71"/>
      <c r="X718" s="71"/>
      <c r="Y718" s="71"/>
      <c r="Z718" s="71"/>
    </row>
    <row r="719" spans="22:26">
      <c r="V719" s="71"/>
      <c r="W719" s="71"/>
      <c r="X719" s="71"/>
      <c r="Y719" s="71"/>
      <c r="Z719" s="71"/>
    </row>
    <row r="720" spans="22:26">
      <c r="V720" s="71"/>
      <c r="W720" s="71"/>
      <c r="X720" s="71"/>
      <c r="Y720" s="71"/>
      <c r="Z720" s="71"/>
    </row>
    <row r="721" spans="22:26">
      <c r="V721" s="71"/>
      <c r="W721" s="71"/>
      <c r="X721" s="71"/>
      <c r="Y721" s="71"/>
      <c r="Z721" s="71"/>
    </row>
    <row r="722" spans="22:26">
      <c r="V722" s="71"/>
      <c r="W722" s="71"/>
      <c r="X722" s="71"/>
      <c r="Y722" s="71"/>
      <c r="Z722" s="71"/>
    </row>
    <row r="723" spans="22:26">
      <c r="V723" s="71"/>
      <c r="W723" s="71"/>
      <c r="X723" s="71"/>
      <c r="Y723" s="71"/>
      <c r="Z723" s="71"/>
    </row>
    <row r="724" spans="22:26">
      <c r="V724" s="71"/>
      <c r="W724" s="71"/>
      <c r="X724" s="71"/>
      <c r="Y724" s="71"/>
      <c r="Z724" s="71"/>
    </row>
    <row r="725" spans="22:26">
      <c r="V725" s="71"/>
      <c r="W725" s="71"/>
      <c r="X725" s="71"/>
      <c r="Y725" s="71"/>
      <c r="Z725" s="71"/>
    </row>
    <row r="726" spans="22:26">
      <c r="V726" s="71"/>
      <c r="W726" s="71"/>
      <c r="X726" s="71"/>
      <c r="Y726" s="71"/>
      <c r="Z726" s="71"/>
    </row>
    <row r="727" spans="22:26">
      <c r="V727" s="71"/>
      <c r="W727" s="71"/>
      <c r="X727" s="71"/>
      <c r="Y727" s="71"/>
      <c r="Z727" s="71"/>
    </row>
    <row r="728" spans="22:26">
      <c r="V728" s="71"/>
      <c r="W728" s="71"/>
      <c r="X728" s="71"/>
      <c r="Y728" s="71"/>
      <c r="Z728" s="71"/>
    </row>
    <row r="729" spans="22:26">
      <c r="V729" s="71"/>
      <c r="W729" s="71"/>
      <c r="X729" s="71"/>
      <c r="Y729" s="71"/>
      <c r="Z729" s="71"/>
    </row>
    <row r="730" spans="22:26">
      <c r="V730" s="71"/>
      <c r="W730" s="71"/>
      <c r="X730" s="71"/>
      <c r="Y730" s="71"/>
      <c r="Z730" s="71"/>
    </row>
    <row r="731" spans="22:26">
      <c r="V731" s="71"/>
      <c r="W731" s="71"/>
      <c r="X731" s="71"/>
      <c r="Y731" s="71"/>
      <c r="Z731" s="71"/>
    </row>
    <row r="732" spans="22:26">
      <c r="V732" s="71"/>
      <c r="W732" s="71"/>
      <c r="X732" s="71"/>
      <c r="Y732" s="71"/>
      <c r="Z732" s="71"/>
    </row>
    <row r="733" spans="22:26">
      <c r="V733" s="71"/>
      <c r="W733" s="71"/>
      <c r="X733" s="71"/>
      <c r="Y733" s="71"/>
      <c r="Z733" s="71"/>
    </row>
    <row r="734" spans="22:26">
      <c r="V734" s="71"/>
      <c r="W734" s="71"/>
      <c r="X734" s="71"/>
      <c r="Y734" s="71"/>
      <c r="Z734" s="71"/>
    </row>
    <row r="735" spans="22:26">
      <c r="V735" s="71"/>
      <c r="W735" s="71"/>
      <c r="X735" s="71"/>
      <c r="Y735" s="71"/>
      <c r="Z735" s="71"/>
    </row>
    <row r="736" spans="22:26">
      <c r="V736" s="71"/>
      <c r="W736" s="71"/>
      <c r="X736" s="71"/>
      <c r="Y736" s="71"/>
      <c r="Z736" s="71"/>
    </row>
    <row r="737" spans="22:26">
      <c r="V737" s="71"/>
      <c r="W737" s="71"/>
      <c r="X737" s="71"/>
      <c r="Y737" s="71"/>
      <c r="Z737" s="71"/>
    </row>
    <row r="738" spans="22:26">
      <c r="V738" s="71"/>
      <c r="W738" s="71"/>
      <c r="X738" s="71"/>
      <c r="Y738" s="71"/>
      <c r="Z738" s="71"/>
    </row>
    <row r="739" spans="22:26">
      <c r="V739" s="71"/>
      <c r="W739" s="71"/>
      <c r="X739" s="71"/>
      <c r="Y739" s="71"/>
      <c r="Z739" s="71"/>
    </row>
    <row r="740" spans="22:26">
      <c r="V740" s="71"/>
      <c r="W740" s="71"/>
      <c r="X740" s="71"/>
      <c r="Y740" s="71"/>
      <c r="Z740" s="71"/>
    </row>
    <row r="741" spans="22:26">
      <c r="V741" s="71"/>
      <c r="W741" s="71"/>
      <c r="X741" s="71"/>
      <c r="Y741" s="71"/>
      <c r="Z741" s="71"/>
    </row>
    <row r="742" spans="22:26">
      <c r="V742" s="71"/>
      <c r="W742" s="71"/>
      <c r="X742" s="71"/>
      <c r="Y742" s="71"/>
      <c r="Z742" s="71"/>
    </row>
    <row r="743" spans="22:26">
      <c r="V743" s="71"/>
      <c r="W743" s="71"/>
      <c r="X743" s="71"/>
      <c r="Y743" s="71"/>
      <c r="Z743" s="71"/>
    </row>
    <row r="744" spans="22:26">
      <c r="V744" s="71"/>
      <c r="W744" s="71"/>
      <c r="X744" s="71"/>
      <c r="Y744" s="71"/>
      <c r="Z744" s="71"/>
    </row>
    <row r="745" spans="22:26">
      <c r="V745" s="71"/>
      <c r="W745" s="71"/>
      <c r="X745" s="71"/>
      <c r="Y745" s="71"/>
      <c r="Z745" s="71"/>
    </row>
    <row r="746" spans="22:26">
      <c r="V746" s="71"/>
      <c r="W746" s="71"/>
      <c r="X746" s="71"/>
      <c r="Y746" s="71"/>
      <c r="Z746" s="71"/>
    </row>
    <row r="747" spans="22:26">
      <c r="V747" s="71"/>
      <c r="W747" s="71"/>
      <c r="X747" s="71"/>
      <c r="Y747" s="71"/>
      <c r="Z747" s="71"/>
    </row>
  </sheetData>
  <mergeCells count="25">
    <mergeCell ref="A1:V1"/>
    <mergeCell ref="S2:V2"/>
    <mergeCell ref="S3:V3"/>
    <mergeCell ref="S4:V4"/>
    <mergeCell ref="S5:V5"/>
    <mergeCell ref="S6:V6"/>
    <mergeCell ref="S9:V9"/>
    <mergeCell ref="S7:V7"/>
    <mergeCell ref="S8:V8"/>
    <mergeCell ref="S10:V10"/>
    <mergeCell ref="S11:V11"/>
    <mergeCell ref="A13:Z13"/>
    <mergeCell ref="Y14:Z14"/>
    <mergeCell ref="Y15:Z15"/>
    <mergeCell ref="Y16:Z16"/>
    <mergeCell ref="Y17:Z17"/>
    <mergeCell ref="Y18:Z18"/>
    <mergeCell ref="Y21:Z21"/>
    <mergeCell ref="Y19:Z19"/>
    <mergeCell ref="Y20:Z20"/>
    <mergeCell ref="Y22:Z22"/>
    <mergeCell ref="Y23:Z23"/>
    <mergeCell ref="A25:C25"/>
    <mergeCell ref="I26:J26"/>
    <mergeCell ref="B34:C34"/>
  </mergeCells>
  <phoneticPr fontId="13" type="noConversion"/>
  <pageMargins left="0.69930555555555596" right="0.69930555555555596" top="0.75" bottom="0.75" header="0.3" footer="0.3"/>
  <pageSetup paperSize="9" orientation="portrait"/>
  <ignoredErrors>
    <ignoredError sqref="F9:F10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1"/>
  <sheetViews>
    <sheetView topLeftCell="A4" zoomScale="75" zoomScaleNormal="75" zoomScalePageLayoutView="75" workbookViewId="0">
      <selection activeCell="G2" sqref="G1:G1048576"/>
    </sheetView>
  </sheetViews>
  <sheetFormatPr baseColWidth="10" defaultColWidth="8.83203125" defaultRowHeight="12" x14ac:dyDescent="0"/>
  <cols>
    <col min="1" max="1" width="7.5" style="2" bestFit="1" customWidth="1"/>
    <col min="2" max="2" width="21" style="238" bestFit="1" customWidth="1"/>
    <col min="3" max="3" width="21" style="2" customWidth="1"/>
    <col min="4" max="5" width="13" style="3" hidden="1" customWidth="1"/>
    <col min="6" max="6" width="13" style="3" bestFit="1" customWidth="1"/>
    <col min="7" max="7" width="18.6640625" style="2" bestFit="1" customWidth="1"/>
    <col min="8" max="9" width="18.1640625" style="2" hidden="1" customWidth="1"/>
    <col min="10" max="10" width="11.33203125" style="2" bestFit="1" customWidth="1"/>
    <col min="11" max="11" width="13" style="2" customWidth="1"/>
    <col min="12" max="12" width="13" style="2" hidden="1" customWidth="1"/>
    <col min="13" max="13" width="18.1640625" style="2" hidden="1" customWidth="1"/>
    <col min="14" max="14" width="13" style="2" bestFit="1" customWidth="1"/>
    <col min="15" max="15" width="9.5" style="2" bestFit="1" customWidth="1"/>
    <col min="16" max="17" width="7.33203125" style="2" hidden="1" customWidth="1"/>
    <col min="18" max="18" width="12.33203125" style="2" bestFit="1" customWidth="1"/>
    <col min="19" max="19" width="9.6640625" style="2" bestFit="1" customWidth="1"/>
    <col min="20" max="20" width="10.5" style="2" hidden="1" customWidth="1"/>
    <col min="21" max="21" width="8.1640625" style="2" hidden="1" customWidth="1"/>
    <col min="22" max="22" width="10.6640625" style="2" bestFit="1" customWidth="1"/>
    <col min="23" max="23" width="9.6640625" style="2" bestFit="1" customWidth="1"/>
    <col min="24" max="24" width="13" style="2" hidden="1" customWidth="1"/>
    <col min="25" max="25" width="13.6640625" style="2" customWidth="1"/>
    <col min="26" max="26" width="14.1640625" style="2" customWidth="1"/>
    <col min="27" max="27" width="35.83203125" style="2" customWidth="1"/>
    <col min="28" max="28" width="12.5" style="2" customWidth="1"/>
    <col min="29" max="29" width="11" style="2" customWidth="1"/>
    <col min="30" max="30" width="10.1640625" style="2" customWidth="1"/>
    <col min="31" max="32" width="8.83203125" style="2"/>
    <col min="33" max="33" width="11" style="2" customWidth="1"/>
    <col min="34" max="34" width="8.83203125" style="2"/>
    <col min="35" max="35" width="11" style="2" customWidth="1"/>
    <col min="36" max="37" width="8.83203125" style="2"/>
    <col min="38" max="38" width="11" style="2" customWidth="1"/>
    <col min="39" max="16384" width="8.83203125" style="2"/>
  </cols>
  <sheetData>
    <row r="1" spans="1:34" ht="28" customHeight="1">
      <c r="A1" s="297" t="s">
        <v>272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9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</row>
    <row r="2" spans="1:34" ht="16">
      <c r="A2" s="8" t="s">
        <v>39</v>
      </c>
      <c r="B2" s="241" t="s">
        <v>38</v>
      </c>
      <c r="C2" s="241" t="s">
        <v>40</v>
      </c>
      <c r="D2" s="241"/>
      <c r="E2" s="241"/>
      <c r="F2" s="241" t="s">
        <v>41</v>
      </c>
      <c r="G2" s="299" t="s">
        <v>252</v>
      </c>
      <c r="H2" s="241"/>
      <c r="I2" s="241"/>
      <c r="J2" s="241" t="s">
        <v>43</v>
      </c>
      <c r="K2" s="241" t="s">
        <v>44</v>
      </c>
      <c r="L2" s="48"/>
      <c r="M2" s="241"/>
      <c r="N2" s="241" t="s">
        <v>45</v>
      </c>
      <c r="O2" s="241" t="s">
        <v>253</v>
      </c>
      <c r="P2" s="300"/>
      <c r="Q2" s="300"/>
      <c r="R2" s="241" t="s">
        <v>254</v>
      </c>
      <c r="S2" s="270" t="s">
        <v>255</v>
      </c>
      <c r="T2" s="270"/>
      <c r="U2" s="270"/>
      <c r="V2" s="271"/>
      <c r="AA2" s="238"/>
      <c r="AB2" s="238"/>
      <c r="AC2" s="238"/>
      <c r="AD2" s="238"/>
    </row>
    <row r="3" spans="1:34" ht="16">
      <c r="A3" s="8">
        <v>1</v>
      </c>
      <c r="B3" s="35" t="s">
        <v>256</v>
      </c>
      <c r="C3" s="9" t="s">
        <v>81</v>
      </c>
      <c r="D3" s="10"/>
      <c r="E3" s="10"/>
      <c r="F3" s="11">
        <f>AVERAGE(C28:C29)</f>
        <v>101.33368581483163</v>
      </c>
      <c r="G3" s="241">
        <v>0</v>
      </c>
      <c r="H3" s="10"/>
      <c r="I3" s="51"/>
      <c r="J3" s="11">
        <f>F3</f>
        <v>101.33368581483163</v>
      </c>
      <c r="K3" s="9">
        <f>C58</f>
        <v>101.38</v>
      </c>
      <c r="L3" s="48"/>
      <c r="M3" s="9"/>
      <c r="N3" s="9" t="s">
        <v>245</v>
      </c>
      <c r="O3" s="241"/>
      <c r="P3" s="241"/>
      <c r="Q3" s="48"/>
      <c r="R3" s="48"/>
      <c r="S3" s="270"/>
      <c r="T3" s="270"/>
      <c r="U3" s="270"/>
      <c r="V3" s="271"/>
      <c r="AA3" s="238"/>
      <c r="AB3" s="238"/>
      <c r="AC3" s="238"/>
      <c r="AD3" s="238"/>
    </row>
    <row r="4" spans="1:34" ht="16">
      <c r="A4" s="8">
        <v>2</v>
      </c>
      <c r="B4" s="35" t="s">
        <v>256</v>
      </c>
      <c r="C4" s="9" t="s">
        <v>84</v>
      </c>
      <c r="D4" s="10"/>
      <c r="E4" s="10"/>
      <c r="F4" s="11">
        <f>AVERAGE(C28:C29)</f>
        <v>101.33368581483163</v>
      </c>
      <c r="G4" s="241">
        <v>0</v>
      </c>
      <c r="H4" s="10"/>
      <c r="I4" s="51"/>
      <c r="J4" s="11">
        <f t="shared" ref="J4:J22" si="0">F4</f>
        <v>101.33368581483163</v>
      </c>
      <c r="K4" s="9">
        <f>C58</f>
        <v>101.38</v>
      </c>
      <c r="L4" s="48"/>
      <c r="M4" s="9"/>
      <c r="N4" s="9" t="s">
        <v>245</v>
      </c>
      <c r="O4" s="241"/>
      <c r="P4" s="241"/>
      <c r="Q4" s="48"/>
      <c r="R4" s="48"/>
      <c r="S4" s="270"/>
      <c r="T4" s="270"/>
      <c r="U4" s="270"/>
      <c r="V4" s="271"/>
      <c r="AA4" s="238"/>
      <c r="AB4" s="238"/>
      <c r="AC4" s="238"/>
      <c r="AD4" s="238"/>
    </row>
    <row r="5" spans="1:34" ht="16">
      <c r="A5" s="8">
        <v>3</v>
      </c>
      <c r="B5" s="29" t="s">
        <v>80</v>
      </c>
      <c r="C5" s="13" t="s">
        <v>294</v>
      </c>
      <c r="D5" s="10"/>
      <c r="E5" s="10"/>
      <c r="F5" s="11">
        <f>AVERAGE(C28:C29)</f>
        <v>101.33368581483163</v>
      </c>
      <c r="G5" s="241">
        <v>0</v>
      </c>
      <c r="H5" s="10"/>
      <c r="I5" s="51"/>
      <c r="J5" s="11">
        <f t="shared" si="0"/>
        <v>101.33368581483163</v>
      </c>
      <c r="K5" s="9">
        <f>C58</f>
        <v>101.38</v>
      </c>
      <c r="L5" s="48"/>
      <c r="M5" s="9"/>
      <c r="N5" s="9" t="s">
        <v>245</v>
      </c>
      <c r="O5" s="241"/>
      <c r="P5" s="241"/>
      <c r="Q5" s="48"/>
      <c r="R5" s="48"/>
      <c r="S5" s="270"/>
      <c r="T5" s="270"/>
      <c r="U5" s="270"/>
      <c r="V5" s="271"/>
      <c r="AA5" s="238"/>
      <c r="AB5" s="238"/>
      <c r="AC5" s="238"/>
      <c r="AD5" s="238"/>
    </row>
    <row r="6" spans="1:34" ht="16">
      <c r="A6" s="8">
        <v>29</v>
      </c>
      <c r="B6" s="29" t="s">
        <v>80</v>
      </c>
      <c r="C6" s="13" t="s">
        <v>295</v>
      </c>
      <c r="D6" s="10"/>
      <c r="E6" s="10"/>
      <c r="F6" s="11">
        <f>AVERAGE(C28:C29)</f>
        <v>101.33368581483163</v>
      </c>
      <c r="G6" s="241">
        <v>0</v>
      </c>
      <c r="H6" s="10"/>
      <c r="I6" s="51"/>
      <c r="J6" s="11">
        <f t="shared" si="0"/>
        <v>101.33368581483163</v>
      </c>
      <c r="K6" s="9">
        <f>C58</f>
        <v>101.38</v>
      </c>
      <c r="L6" s="48"/>
      <c r="M6" s="9"/>
      <c r="N6" s="9" t="s">
        <v>245</v>
      </c>
      <c r="O6" s="241"/>
      <c r="P6" s="241"/>
      <c r="Q6" s="48"/>
      <c r="R6" s="48"/>
      <c r="S6" s="270"/>
      <c r="T6" s="270"/>
      <c r="U6" s="270"/>
      <c r="V6" s="271"/>
      <c r="AA6" s="238"/>
      <c r="AB6" s="238"/>
      <c r="AC6" s="238"/>
      <c r="AD6" s="238"/>
    </row>
    <row r="7" spans="1:34" ht="16">
      <c r="A7" s="8">
        <v>5</v>
      </c>
      <c r="B7" s="239" t="s">
        <v>216</v>
      </c>
      <c r="C7" s="9" t="s">
        <v>90</v>
      </c>
      <c r="D7" s="10"/>
      <c r="E7" s="10"/>
      <c r="F7" s="11">
        <f>AVERAGE(C32:C33)</f>
        <v>101.33678964988741</v>
      </c>
      <c r="G7" s="241">
        <v>0</v>
      </c>
      <c r="H7" s="10"/>
      <c r="I7" s="51"/>
      <c r="J7" s="11">
        <f>F7</f>
        <v>101.33678964988741</v>
      </c>
      <c r="K7" s="9">
        <f>C58</f>
        <v>101.38</v>
      </c>
      <c r="L7" s="48"/>
      <c r="M7" s="9"/>
      <c r="N7" s="9" t="s">
        <v>245</v>
      </c>
      <c r="O7" s="241"/>
      <c r="P7" s="241"/>
      <c r="Q7" s="48"/>
      <c r="R7" s="48"/>
      <c r="S7" s="270"/>
      <c r="T7" s="270"/>
      <c r="U7" s="270"/>
      <c r="V7" s="271"/>
      <c r="AD7" s="238"/>
    </row>
    <row r="8" spans="1:34" ht="16">
      <c r="A8" s="8">
        <v>7</v>
      </c>
      <c r="B8" s="239" t="s">
        <v>216</v>
      </c>
      <c r="C8" s="9" t="s">
        <v>92</v>
      </c>
      <c r="D8" s="10"/>
      <c r="E8" s="10"/>
      <c r="F8" s="11">
        <f>AVERAGE(C32:C33)</f>
        <v>101.33678964988741</v>
      </c>
      <c r="G8" s="241">
        <v>0</v>
      </c>
      <c r="H8" s="10"/>
      <c r="I8" s="51"/>
      <c r="J8" s="11">
        <f>F8</f>
        <v>101.33678964988741</v>
      </c>
      <c r="K8" s="9">
        <f>C58</f>
        <v>101.38</v>
      </c>
      <c r="L8" s="48"/>
      <c r="M8" s="9"/>
      <c r="N8" s="9" t="s">
        <v>245</v>
      </c>
      <c r="O8" s="241"/>
      <c r="P8" s="241"/>
      <c r="Q8" s="48"/>
      <c r="R8" s="48"/>
      <c r="S8" s="270"/>
      <c r="T8" s="270"/>
      <c r="U8" s="270"/>
      <c r="V8" s="271"/>
      <c r="AD8" s="238"/>
    </row>
    <row r="9" spans="1:34" ht="16">
      <c r="A9" s="8">
        <v>8</v>
      </c>
      <c r="B9" s="239" t="s">
        <v>216</v>
      </c>
      <c r="C9" s="9" t="s">
        <v>93</v>
      </c>
      <c r="D9" s="10"/>
      <c r="E9" s="10"/>
      <c r="F9" s="11">
        <f>AVERAGE(C32:C33)</f>
        <v>101.33678964988741</v>
      </c>
      <c r="G9" s="241">
        <v>0</v>
      </c>
      <c r="H9" s="10"/>
      <c r="I9" s="51"/>
      <c r="J9" s="11">
        <f>F9</f>
        <v>101.33678964988741</v>
      </c>
      <c r="K9" s="9">
        <f>C58</f>
        <v>101.38</v>
      </c>
      <c r="L9" s="48"/>
      <c r="M9" s="9"/>
      <c r="N9" s="9" t="s">
        <v>245</v>
      </c>
      <c r="O9" s="241"/>
      <c r="P9" s="241"/>
      <c r="Q9" s="48"/>
      <c r="R9" s="48"/>
      <c r="S9" s="270"/>
      <c r="T9" s="270"/>
      <c r="U9" s="270"/>
      <c r="V9" s="271"/>
      <c r="AD9" s="238"/>
    </row>
    <row r="10" spans="1:34" ht="16">
      <c r="A10" s="8">
        <v>33</v>
      </c>
      <c r="B10" s="239" t="s">
        <v>216</v>
      </c>
      <c r="C10" s="9" t="s">
        <v>199</v>
      </c>
      <c r="D10" s="10"/>
      <c r="E10" s="10"/>
      <c r="F10" s="11">
        <f>AVERAGE(C32:C33)</f>
        <v>101.33678964988741</v>
      </c>
      <c r="G10" s="241">
        <v>0</v>
      </c>
      <c r="H10" s="10"/>
      <c r="I10" s="51"/>
      <c r="J10" s="11">
        <f>F10</f>
        <v>101.33678964988741</v>
      </c>
      <c r="K10" s="9">
        <f>C58</f>
        <v>101.38</v>
      </c>
      <c r="L10" s="48"/>
      <c r="M10" s="9"/>
      <c r="N10" s="9" t="s">
        <v>245</v>
      </c>
      <c r="O10" s="241"/>
      <c r="P10" s="241"/>
      <c r="Q10" s="48"/>
      <c r="R10" s="48"/>
      <c r="S10" s="270"/>
      <c r="T10" s="270"/>
      <c r="U10" s="270"/>
      <c r="V10" s="271"/>
      <c r="AD10" s="238"/>
    </row>
    <row r="11" spans="1:34" ht="16">
      <c r="A11" s="8">
        <v>9</v>
      </c>
      <c r="B11" s="29" t="s">
        <v>97</v>
      </c>
      <c r="C11" s="9" t="s">
        <v>257</v>
      </c>
      <c r="D11" s="10"/>
      <c r="E11" s="10"/>
      <c r="F11" s="11">
        <f>AVERAGE(C34:C35)</f>
        <v>101.17854757643997</v>
      </c>
      <c r="G11" s="241">
        <v>30</v>
      </c>
      <c r="H11" s="10"/>
      <c r="I11" s="51"/>
      <c r="J11" s="11">
        <f>F11+0.41</f>
        <v>101.58854757643996</v>
      </c>
      <c r="K11" s="9">
        <f>C58</f>
        <v>101.38</v>
      </c>
      <c r="L11" s="48"/>
      <c r="M11" s="9"/>
      <c r="N11" s="9" t="s">
        <v>245</v>
      </c>
      <c r="O11" s="241"/>
      <c r="P11" s="241"/>
      <c r="Q11" s="48"/>
      <c r="R11" s="48"/>
      <c r="S11" s="270"/>
      <c r="T11" s="270"/>
      <c r="U11" s="270"/>
      <c r="V11" s="271"/>
      <c r="AD11" s="238"/>
    </row>
    <row r="12" spans="1:34" ht="16">
      <c r="A12" s="8">
        <v>10</v>
      </c>
      <c r="B12" s="29" t="s">
        <v>97</v>
      </c>
      <c r="C12" s="9" t="s">
        <v>98</v>
      </c>
      <c r="D12" s="10"/>
      <c r="E12" s="10"/>
      <c r="F12" s="11">
        <f>AVERAGE(C34:C35)</f>
        <v>101.17854757643997</v>
      </c>
      <c r="G12" s="241">
        <v>30</v>
      </c>
      <c r="H12" s="10"/>
      <c r="I12" s="51"/>
      <c r="J12" s="11">
        <f>F12+0.41</f>
        <v>101.58854757643996</v>
      </c>
      <c r="K12" s="9">
        <f>C58</f>
        <v>101.38</v>
      </c>
      <c r="L12" s="48"/>
      <c r="M12" s="9"/>
      <c r="N12" s="9" t="s">
        <v>245</v>
      </c>
      <c r="O12" s="241"/>
      <c r="P12" s="241"/>
      <c r="Q12" s="48"/>
      <c r="R12" s="48"/>
      <c r="S12" s="270"/>
      <c r="T12" s="270"/>
      <c r="U12" s="270"/>
      <c r="V12" s="271"/>
      <c r="AD12" s="238"/>
    </row>
    <row r="13" spans="1:34" ht="16">
      <c r="A13" s="8">
        <v>32</v>
      </c>
      <c r="B13" s="29" t="s">
        <v>97</v>
      </c>
      <c r="C13" s="9" t="s">
        <v>246</v>
      </c>
      <c r="D13" s="10"/>
      <c r="E13" s="10"/>
      <c r="F13" s="11">
        <f>AVERAGE(C34:C35)</f>
        <v>101.17854757643997</v>
      </c>
      <c r="G13" s="241">
        <v>30</v>
      </c>
      <c r="H13" s="10"/>
      <c r="I13" s="51"/>
      <c r="J13" s="11">
        <f>F13+0.41</f>
        <v>101.58854757643996</v>
      </c>
      <c r="K13" s="9">
        <f>C58</f>
        <v>101.38</v>
      </c>
      <c r="L13" s="9"/>
      <c r="M13" s="9"/>
      <c r="N13" s="9" t="s">
        <v>245</v>
      </c>
      <c r="O13" s="241"/>
      <c r="P13" s="241"/>
      <c r="Q13" s="241"/>
      <c r="R13" s="241"/>
      <c r="S13" s="270"/>
      <c r="T13" s="270"/>
      <c r="U13" s="270"/>
      <c r="V13" s="271"/>
      <c r="W13" s="238"/>
      <c r="X13" s="238"/>
      <c r="Y13" s="238"/>
      <c r="Z13" s="238"/>
      <c r="AA13" s="238"/>
      <c r="AB13" s="238"/>
      <c r="AC13" s="238"/>
      <c r="AD13" s="238"/>
    </row>
    <row r="14" spans="1:34" ht="16">
      <c r="A14" s="8">
        <v>12</v>
      </c>
      <c r="B14" s="29" t="s">
        <v>86</v>
      </c>
      <c r="C14" s="9" t="s">
        <v>88</v>
      </c>
      <c r="D14" s="10"/>
      <c r="E14" s="10"/>
      <c r="F14" s="11">
        <f>AVERAGE(C37:C38)</f>
        <v>101.62683768441062</v>
      </c>
      <c r="G14" s="241">
        <v>0</v>
      </c>
      <c r="H14" s="10"/>
      <c r="I14" s="51"/>
      <c r="J14" s="11">
        <f t="shared" si="0"/>
        <v>101.62683768441062</v>
      </c>
      <c r="K14" s="9">
        <f>C58</f>
        <v>101.38</v>
      </c>
      <c r="L14" s="48"/>
      <c r="M14" s="9"/>
      <c r="N14" s="9" t="s">
        <v>245</v>
      </c>
      <c r="O14" s="241"/>
      <c r="P14" s="241"/>
      <c r="Q14" s="48"/>
      <c r="R14" s="48"/>
      <c r="S14" s="270"/>
      <c r="T14" s="270"/>
      <c r="U14" s="270"/>
      <c r="V14" s="271"/>
      <c r="AD14" s="238"/>
    </row>
    <row r="15" spans="1:34" ht="16">
      <c r="A15" s="8">
        <v>13</v>
      </c>
      <c r="B15" s="29" t="s">
        <v>86</v>
      </c>
      <c r="C15" s="9" t="s">
        <v>87</v>
      </c>
      <c r="D15" s="10"/>
      <c r="E15" s="10"/>
      <c r="F15" s="11">
        <f>AVERAGE(C37:C38)</f>
        <v>101.62683768441062</v>
      </c>
      <c r="G15" s="241">
        <v>0</v>
      </c>
      <c r="H15" s="10"/>
      <c r="I15" s="51"/>
      <c r="J15" s="11">
        <f t="shared" si="0"/>
        <v>101.62683768441062</v>
      </c>
      <c r="K15" s="9">
        <f>C58</f>
        <v>101.38</v>
      </c>
      <c r="L15" s="48"/>
      <c r="M15" s="9"/>
      <c r="N15" s="9" t="s">
        <v>245</v>
      </c>
      <c r="O15" s="241"/>
      <c r="P15" s="241"/>
      <c r="Q15" s="48"/>
      <c r="R15" s="48"/>
      <c r="S15" s="270"/>
      <c r="T15" s="270"/>
      <c r="U15" s="270"/>
      <c r="V15" s="271"/>
      <c r="AD15" s="238"/>
    </row>
    <row r="16" spans="1:34" ht="16">
      <c r="A16" s="8">
        <v>14</v>
      </c>
      <c r="B16" s="29" t="s">
        <v>99</v>
      </c>
      <c r="C16" s="9" t="s">
        <v>100</v>
      </c>
      <c r="D16" s="10"/>
      <c r="E16" s="10"/>
      <c r="F16" s="11">
        <f>AVERAGE(C39:C40)</f>
        <v>102.75781096146108</v>
      </c>
      <c r="G16" s="241">
        <v>0</v>
      </c>
      <c r="H16" s="10"/>
      <c r="I16" s="51"/>
      <c r="J16" s="11">
        <f t="shared" si="0"/>
        <v>102.75781096146108</v>
      </c>
      <c r="K16" s="9">
        <f>C58</f>
        <v>101.38</v>
      </c>
      <c r="L16" s="48"/>
      <c r="M16" s="9"/>
      <c r="N16" s="9" t="s">
        <v>245</v>
      </c>
      <c r="O16" s="241"/>
      <c r="P16" s="241"/>
      <c r="Q16" s="48"/>
      <c r="R16" s="48"/>
      <c r="S16" s="270"/>
      <c r="T16" s="270"/>
      <c r="U16" s="270"/>
      <c r="V16" s="271"/>
      <c r="AD16" s="238"/>
    </row>
    <row r="17" spans="1:31" ht="16">
      <c r="A17" s="8">
        <v>77</v>
      </c>
      <c r="B17" s="29" t="s">
        <v>99</v>
      </c>
      <c r="C17" s="9" t="s">
        <v>258</v>
      </c>
      <c r="D17" s="10"/>
      <c r="E17" s="10"/>
      <c r="F17" s="11">
        <f>AVERAGE(C39:C40)</f>
        <v>102.75781096146108</v>
      </c>
      <c r="G17" s="241">
        <v>0</v>
      </c>
      <c r="H17" s="10"/>
      <c r="I17" s="51"/>
      <c r="J17" s="11">
        <f t="shared" si="0"/>
        <v>102.75781096146108</v>
      </c>
      <c r="K17" s="9">
        <f>C58</f>
        <v>101.38</v>
      </c>
      <c r="L17" s="48"/>
      <c r="M17" s="9"/>
      <c r="N17" s="9" t="s">
        <v>245</v>
      </c>
      <c r="O17" s="241"/>
      <c r="P17" s="241"/>
      <c r="Q17" s="48"/>
      <c r="R17" s="48"/>
      <c r="S17" s="270"/>
      <c r="T17" s="270"/>
      <c r="U17" s="270"/>
      <c r="V17" s="271"/>
      <c r="AD17" s="238"/>
    </row>
    <row r="18" spans="1:31" ht="16">
      <c r="A18" s="8">
        <v>24</v>
      </c>
      <c r="B18" s="29" t="s">
        <v>56</v>
      </c>
      <c r="C18" s="9" t="s">
        <v>57</v>
      </c>
      <c r="D18" s="10"/>
      <c r="E18" s="10"/>
      <c r="F18" s="11">
        <f>AVERAGE(C43,C41)</f>
        <v>101.51194227294911</v>
      </c>
      <c r="G18" s="241">
        <v>0</v>
      </c>
      <c r="H18" s="10"/>
      <c r="I18" s="51"/>
      <c r="J18" s="11">
        <f t="shared" si="0"/>
        <v>101.51194227294911</v>
      </c>
      <c r="K18" s="9">
        <f>C58</f>
        <v>101.38</v>
      </c>
      <c r="L18" s="241"/>
      <c r="M18" s="9"/>
      <c r="N18" s="9" t="s">
        <v>245</v>
      </c>
      <c r="O18" s="241"/>
      <c r="P18" s="300"/>
      <c r="Q18" s="241"/>
      <c r="R18" s="11"/>
      <c r="S18" s="301"/>
      <c r="T18" s="302"/>
      <c r="U18" s="302"/>
      <c r="V18" s="303"/>
      <c r="W18" s="238"/>
      <c r="X18" s="238"/>
      <c r="Y18" s="238"/>
      <c r="Z18" s="238"/>
      <c r="AA18" s="238"/>
      <c r="AB18" s="238"/>
      <c r="AC18" s="238"/>
      <c r="AD18" s="238"/>
    </row>
    <row r="19" spans="1:31" ht="16">
      <c r="A19" s="8">
        <v>25</v>
      </c>
      <c r="B19" s="29" t="s">
        <v>56</v>
      </c>
      <c r="C19" s="9" t="s">
        <v>58</v>
      </c>
      <c r="D19" s="10"/>
      <c r="E19" s="10"/>
      <c r="F19" s="11">
        <f>AVERAGE(C43,C41)</f>
        <v>101.51194227294911</v>
      </c>
      <c r="G19" s="241">
        <v>0</v>
      </c>
      <c r="H19" s="10"/>
      <c r="I19" s="51"/>
      <c r="J19" s="11">
        <f t="shared" si="0"/>
        <v>101.51194227294911</v>
      </c>
      <c r="K19" s="9">
        <f>C58</f>
        <v>101.38</v>
      </c>
      <c r="L19" s="48"/>
      <c r="M19" s="9"/>
      <c r="N19" s="9" t="s">
        <v>245</v>
      </c>
      <c r="O19" s="241"/>
      <c r="P19" s="300"/>
      <c r="Q19" s="241"/>
      <c r="R19" s="11"/>
      <c r="S19" s="301"/>
      <c r="T19" s="302"/>
      <c r="U19" s="302"/>
      <c r="V19" s="303"/>
      <c r="AD19" s="238"/>
    </row>
    <row r="20" spans="1:31" ht="16">
      <c r="A20" s="8">
        <v>26</v>
      </c>
      <c r="B20" s="29" t="s">
        <v>56</v>
      </c>
      <c r="C20" s="9" t="s">
        <v>221</v>
      </c>
      <c r="D20" s="10"/>
      <c r="E20" s="10"/>
      <c r="F20" s="11">
        <f>AVERAGE(C43,C41)</f>
        <v>101.51194227294911</v>
      </c>
      <c r="G20" s="241">
        <v>0</v>
      </c>
      <c r="H20" s="10"/>
      <c r="I20" s="51"/>
      <c r="J20" s="11">
        <f>F20</f>
        <v>101.51194227294911</v>
      </c>
      <c r="K20" s="9">
        <f>C58</f>
        <v>101.38</v>
      </c>
      <c r="L20" s="9"/>
      <c r="M20" s="9"/>
      <c r="N20" s="9" t="s">
        <v>245</v>
      </c>
      <c r="O20" s="241"/>
      <c r="P20" s="300"/>
      <c r="Q20" s="241"/>
      <c r="R20" s="11"/>
      <c r="S20" s="270"/>
      <c r="T20" s="270"/>
      <c r="U20" s="270"/>
      <c r="V20" s="271"/>
      <c r="W20" s="238"/>
      <c r="X20" s="238"/>
      <c r="Y20" s="238"/>
      <c r="Z20" s="238"/>
      <c r="AA20" s="238"/>
      <c r="AB20" s="238"/>
      <c r="AC20" s="238"/>
      <c r="AD20" s="238"/>
    </row>
    <row r="21" spans="1:31" ht="16">
      <c r="A21" s="8">
        <v>88</v>
      </c>
      <c r="B21" s="29" t="s">
        <v>94</v>
      </c>
      <c r="C21" s="9" t="s">
        <v>95</v>
      </c>
      <c r="D21" s="10"/>
      <c r="E21" s="10"/>
      <c r="F21" s="11">
        <f>AVERAGE(C44:C45)</f>
        <v>103.866950364326</v>
      </c>
      <c r="G21" s="241">
        <v>0</v>
      </c>
      <c r="H21" s="10"/>
      <c r="I21" s="51"/>
      <c r="J21" s="11">
        <f t="shared" si="0"/>
        <v>103.866950364326</v>
      </c>
      <c r="K21" s="9">
        <f>C58</f>
        <v>101.38</v>
      </c>
      <c r="L21" s="48"/>
      <c r="M21" s="9"/>
      <c r="N21" s="9" t="s">
        <v>245</v>
      </c>
      <c r="O21" s="241"/>
      <c r="P21" s="241"/>
      <c r="Q21" s="48"/>
      <c r="R21" s="48"/>
      <c r="S21" s="270"/>
      <c r="T21" s="270"/>
      <c r="U21" s="270"/>
      <c r="V21" s="271"/>
      <c r="AD21" s="238"/>
    </row>
    <row r="22" spans="1:31" ht="17" thickBot="1">
      <c r="A22" s="24">
        <v>38</v>
      </c>
      <c r="B22" s="37" t="s">
        <v>94</v>
      </c>
      <c r="C22" s="86" t="s">
        <v>259</v>
      </c>
      <c r="D22" s="45"/>
      <c r="E22" s="45"/>
      <c r="F22" s="129">
        <f>AVERAGE(C44:C45)</f>
        <v>103.866950364326</v>
      </c>
      <c r="G22" s="242">
        <v>0</v>
      </c>
      <c r="H22" s="45"/>
      <c r="I22" s="133"/>
      <c r="J22" s="129">
        <f t="shared" si="0"/>
        <v>103.866950364326</v>
      </c>
      <c r="K22" s="86">
        <f>C58</f>
        <v>101.38</v>
      </c>
      <c r="L22" s="134"/>
      <c r="M22" s="86"/>
      <c r="N22" s="86" t="s">
        <v>245</v>
      </c>
      <c r="O22" s="242"/>
      <c r="P22" s="242"/>
      <c r="Q22" s="134"/>
      <c r="R22" s="134"/>
      <c r="S22" s="272"/>
      <c r="T22" s="272"/>
      <c r="U22" s="272"/>
      <c r="V22" s="273"/>
      <c r="AD22" s="238"/>
    </row>
    <row r="23" spans="1:31" ht="13" thickBot="1">
      <c r="A23" s="238"/>
      <c r="C23" s="3"/>
      <c r="F23" s="238"/>
      <c r="G23" s="238"/>
      <c r="H23" s="238"/>
      <c r="I23" s="238"/>
      <c r="J23" s="238"/>
      <c r="K23" s="238"/>
      <c r="L23" s="238"/>
      <c r="M23" s="238"/>
      <c r="N23" s="238"/>
      <c r="P23" s="238"/>
      <c r="Q23" s="238"/>
      <c r="T23" s="238"/>
      <c r="U23" s="238"/>
      <c r="AE23" s="238"/>
    </row>
    <row r="24" spans="1:31" s="238" customFormat="1" ht="28" customHeight="1">
      <c r="A24" s="297" t="s">
        <v>291</v>
      </c>
      <c r="B24" s="256"/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98"/>
    </row>
    <row r="25" spans="1:31" ht="16">
      <c r="A25" s="8" t="s">
        <v>39</v>
      </c>
      <c r="B25" s="9" t="s">
        <v>260</v>
      </c>
      <c r="C25" s="14" t="s">
        <v>60</v>
      </c>
      <c r="D25" s="15"/>
      <c r="E25" s="15"/>
      <c r="F25" s="241" t="s">
        <v>61</v>
      </c>
      <c r="G25" s="14" t="s">
        <v>62</v>
      </c>
      <c r="H25" s="15"/>
      <c r="I25" s="15"/>
      <c r="J25" s="241" t="s">
        <v>63</v>
      </c>
      <c r="K25" s="14" t="s">
        <v>62</v>
      </c>
      <c r="L25" s="15"/>
      <c r="M25" s="15"/>
      <c r="N25" s="241" t="s">
        <v>64</v>
      </c>
      <c r="O25" s="14" t="s">
        <v>62</v>
      </c>
      <c r="P25" s="15"/>
      <c r="Q25" s="15"/>
      <c r="R25" s="241" t="s">
        <v>65</v>
      </c>
      <c r="S25" s="14" t="s">
        <v>62</v>
      </c>
      <c r="T25" s="15"/>
      <c r="U25" s="15"/>
      <c r="V25" s="241" t="s">
        <v>66</v>
      </c>
      <c r="W25" s="14" t="s">
        <v>62</v>
      </c>
      <c r="X25" s="61"/>
      <c r="Y25" s="304" t="s">
        <v>255</v>
      </c>
      <c r="Z25" s="304"/>
      <c r="AA25" s="305"/>
      <c r="AE25" s="238"/>
    </row>
    <row r="26" spans="1:31" ht="16">
      <c r="A26" s="8">
        <v>1</v>
      </c>
      <c r="B26" s="29" t="s">
        <v>249</v>
      </c>
      <c r="C26" s="16">
        <f t="shared" ref="C26:C45" si="1">G26*0.5+K26*0.125+O26*0.125+S26*0.125+W26*0.125</f>
        <v>102.10482828300125</v>
      </c>
      <c r="D26" s="17">
        <v>60</v>
      </c>
      <c r="E26" s="17">
        <v>58.198</v>
      </c>
      <c r="F26" s="18">
        <f t="shared" ref="F26:F45" si="2">SUM(D26:E26)</f>
        <v>118.19800000000001</v>
      </c>
      <c r="G26" s="19">
        <f t="shared" ref="G26:G45" si="3">F26*X26</f>
        <v>101.20471611682407</v>
      </c>
      <c r="H26" s="17">
        <v>60</v>
      </c>
      <c r="I26" s="52">
        <v>59.694000000000003</v>
      </c>
      <c r="J26" s="54">
        <f t="shared" ref="J26:J45" si="4">SUM(H26:I26)</f>
        <v>119.694</v>
      </c>
      <c r="K26" s="16">
        <f t="shared" ref="K26:K45" si="5">J26*X26</f>
        <v>102.48563673570737</v>
      </c>
      <c r="L26" s="17">
        <v>60</v>
      </c>
      <c r="M26" s="52">
        <v>60.326999999999998</v>
      </c>
      <c r="N26" s="54">
        <f t="shared" ref="N26:N45" si="6">SUM(L26:M26)</f>
        <v>120.327</v>
      </c>
      <c r="O26" s="16">
        <f t="shared" ref="O26:O45" si="7">N26*X26</f>
        <v>103.02763055372417</v>
      </c>
      <c r="P26" s="17">
        <v>60</v>
      </c>
      <c r="Q26" s="52">
        <v>59.959000000000003</v>
      </c>
      <c r="R26" s="53">
        <f t="shared" ref="R26:R45" si="8">SUM(P26:Q26)</f>
        <v>119.959</v>
      </c>
      <c r="S26" s="19">
        <f t="shared" ref="S26:S45" si="9">R26*X26</f>
        <v>102.71253778116464</v>
      </c>
      <c r="T26" s="17">
        <v>60</v>
      </c>
      <c r="U26" s="52">
        <v>61.222000000000001</v>
      </c>
      <c r="V26" s="66">
        <f t="shared" ref="V26:V45" si="10">SUM(T26:U26)</f>
        <v>121.22200000000001</v>
      </c>
      <c r="W26" s="19">
        <f t="shared" ref="W26:W45" si="11">V26*X26</f>
        <v>103.7939567261176</v>
      </c>
      <c r="X26" s="64">
        <f>F61</f>
        <v>0.85623036021611254</v>
      </c>
      <c r="Y26" s="264"/>
      <c r="Z26" s="264"/>
      <c r="AA26" s="265"/>
      <c r="AE26" s="238"/>
    </row>
    <row r="27" spans="1:31" ht="15" customHeight="1">
      <c r="A27" s="8">
        <v>2</v>
      </c>
      <c r="B27" s="29" t="s">
        <v>293</v>
      </c>
      <c r="C27" s="16">
        <f t="shared" si="1"/>
        <v>102.99873277906687</v>
      </c>
      <c r="D27" s="17">
        <v>60</v>
      </c>
      <c r="E27" s="17">
        <v>59.712000000000003</v>
      </c>
      <c r="F27" s="18">
        <f t="shared" si="2"/>
        <v>119.712</v>
      </c>
      <c r="G27" s="19">
        <f t="shared" si="3"/>
        <v>102.50104888219127</v>
      </c>
      <c r="H27" s="17">
        <v>60</v>
      </c>
      <c r="I27" s="52">
        <v>60.875999999999998</v>
      </c>
      <c r="J27" s="54">
        <f t="shared" si="4"/>
        <v>120.876</v>
      </c>
      <c r="K27" s="16">
        <f t="shared" si="5"/>
        <v>103.49770102148283</v>
      </c>
      <c r="L27" s="17">
        <v>60</v>
      </c>
      <c r="M27" s="52">
        <v>61.795999999999999</v>
      </c>
      <c r="N27" s="54">
        <f t="shared" si="6"/>
        <v>121.79599999999999</v>
      </c>
      <c r="O27" s="16">
        <f t="shared" si="7"/>
        <v>104.28543295288164</v>
      </c>
      <c r="P27" s="17">
        <v>60</v>
      </c>
      <c r="Q27" s="52">
        <v>60.384999999999998</v>
      </c>
      <c r="R27" s="53">
        <f t="shared" si="8"/>
        <v>120.38499999999999</v>
      </c>
      <c r="S27" s="19">
        <f t="shared" si="9"/>
        <v>103.07729191461669</v>
      </c>
      <c r="T27" s="17">
        <v>60</v>
      </c>
      <c r="U27" s="52">
        <v>60.441000000000003</v>
      </c>
      <c r="V27" s="66">
        <f t="shared" si="10"/>
        <v>120.441</v>
      </c>
      <c r="W27" s="19">
        <f t="shared" si="11"/>
        <v>103.12524081478881</v>
      </c>
      <c r="X27" s="64">
        <f>F61</f>
        <v>0.85623036021611254</v>
      </c>
      <c r="Y27" s="306"/>
      <c r="Z27" s="306"/>
      <c r="AA27" s="307"/>
      <c r="AE27" s="238"/>
    </row>
    <row r="28" spans="1:31" ht="16">
      <c r="A28" s="8">
        <v>3</v>
      </c>
      <c r="B28" s="29" t="s">
        <v>248</v>
      </c>
      <c r="C28" s="16">
        <f>G28*0.5+K28*0.125+O28*0.125+S28*0.125+W28*0.125</f>
        <v>101.77368119118768</v>
      </c>
      <c r="D28" s="17">
        <v>60</v>
      </c>
      <c r="E28" s="17">
        <v>57.576999999999998</v>
      </c>
      <c r="F28" s="18">
        <f>SUM(D28:E28)</f>
        <v>117.577</v>
      </c>
      <c r="G28" s="19">
        <f>F28*X28</f>
        <v>100.67299706312986</v>
      </c>
      <c r="H28" s="17">
        <v>60</v>
      </c>
      <c r="I28" s="52">
        <v>58.945999999999998</v>
      </c>
      <c r="J28" s="54">
        <f>SUM(H28:I28)</f>
        <v>118.946</v>
      </c>
      <c r="K28" s="16">
        <f>J28*X28</f>
        <v>101.84517642626572</v>
      </c>
      <c r="L28" s="17">
        <v>60</v>
      </c>
      <c r="M28" s="52">
        <v>60.473999999999997</v>
      </c>
      <c r="N28" s="54">
        <f>SUM(L28:M28)</f>
        <v>120.47399999999999</v>
      </c>
      <c r="O28" s="16">
        <f>N28*X28</f>
        <v>103.15349641667594</v>
      </c>
      <c r="P28" s="17">
        <v>60</v>
      </c>
      <c r="Q28" s="52">
        <v>60.344999999999999</v>
      </c>
      <c r="R28" s="53">
        <f>SUM(P28:Q28)</f>
        <v>120.345</v>
      </c>
      <c r="S28" s="62">
        <f>R28*X28</f>
        <v>103.04304270020806</v>
      </c>
      <c r="T28" s="17">
        <v>60</v>
      </c>
      <c r="U28" s="65">
        <v>60.826999999999998</v>
      </c>
      <c r="V28" s="66">
        <f>SUM(T28:U28)</f>
        <v>120.827</v>
      </c>
      <c r="W28" s="62">
        <f>V28*X28</f>
        <v>103.45574573383223</v>
      </c>
      <c r="X28" s="64">
        <f>F61</f>
        <v>0.85623036021611254</v>
      </c>
      <c r="Y28" s="306"/>
      <c r="Z28" s="306"/>
      <c r="AA28" s="307"/>
      <c r="AE28" s="238"/>
    </row>
    <row r="29" spans="1:31" ht="16">
      <c r="A29" s="8">
        <v>29</v>
      </c>
      <c r="B29" s="29" t="s">
        <v>247</v>
      </c>
      <c r="C29" s="16">
        <f>G29*0.5+K29*0.125+O29*0.125+S29*0.125+W29*0.125</f>
        <v>100.89369043847557</v>
      </c>
      <c r="D29" s="17">
        <v>60</v>
      </c>
      <c r="E29" s="17">
        <v>56.917999999999999</v>
      </c>
      <c r="F29" s="18">
        <f>SUM(D29:E29)</f>
        <v>116.91800000000001</v>
      </c>
      <c r="G29" s="19">
        <f>F29*X29</f>
        <v>100.10874125574745</v>
      </c>
      <c r="H29" s="17">
        <v>60</v>
      </c>
      <c r="I29" s="52">
        <v>57.250999999999998</v>
      </c>
      <c r="J29" s="53">
        <f>SUM(H29:I29)</f>
        <v>117.251</v>
      </c>
      <c r="K29" s="16">
        <f>J29*X29</f>
        <v>100.39386596569942</v>
      </c>
      <c r="L29" s="17">
        <v>60</v>
      </c>
      <c r="M29" s="52">
        <v>57.354999999999997</v>
      </c>
      <c r="N29" s="54">
        <f>SUM(L29:M29)</f>
        <v>117.35499999999999</v>
      </c>
      <c r="O29" s="16">
        <f>N29*X29</f>
        <v>100.48291392316187</v>
      </c>
      <c r="P29" s="17">
        <v>60</v>
      </c>
      <c r="Q29" s="55">
        <v>59.959000000000003</v>
      </c>
      <c r="R29" s="56">
        <f>SUM(P29:Q29)</f>
        <v>119.959</v>
      </c>
      <c r="S29" s="62">
        <f>R29*X29</f>
        <v>102.71253778116464</v>
      </c>
      <c r="T29" s="23">
        <v>60</v>
      </c>
      <c r="U29" s="55">
        <v>60.441000000000003</v>
      </c>
      <c r="V29" s="63">
        <f>SUM(T29:U29)</f>
        <v>120.441</v>
      </c>
      <c r="W29" s="62">
        <f>V29*X29</f>
        <v>103.12524081478881</v>
      </c>
      <c r="X29" s="64">
        <f>F61</f>
        <v>0.85623036021611254</v>
      </c>
      <c r="Y29" s="306" t="s">
        <v>261</v>
      </c>
      <c r="Z29" s="306"/>
      <c r="AA29" s="307"/>
      <c r="AE29" s="238"/>
    </row>
    <row r="30" spans="1:31" ht="16">
      <c r="A30" s="8">
        <v>5</v>
      </c>
      <c r="B30" s="29" t="s">
        <v>268</v>
      </c>
      <c r="C30" s="16">
        <f>G30*0.5+K30*0.125+O30*0.125+S30*0.125+W30*0.125</f>
        <v>103.19716416504697</v>
      </c>
      <c r="D30" s="17">
        <v>60</v>
      </c>
      <c r="E30" s="17">
        <v>60.7</v>
      </c>
      <c r="F30" s="18">
        <f>SUM(D30:E30)</f>
        <v>120.7</v>
      </c>
      <c r="G30" s="19">
        <f>F30*X30</f>
        <v>103.34700447808478</v>
      </c>
      <c r="H30" s="17">
        <v>60</v>
      </c>
      <c r="I30" s="52">
        <v>58.956000000000003</v>
      </c>
      <c r="J30" s="54">
        <f>SUM(H30:I30)</f>
        <v>118.956</v>
      </c>
      <c r="K30" s="16">
        <f>J30*X30</f>
        <v>101.85373872986789</v>
      </c>
      <c r="L30" s="17">
        <v>60</v>
      </c>
      <c r="M30" s="52">
        <v>60.847999999999999</v>
      </c>
      <c r="N30" s="54">
        <f>SUM(L30:M30)</f>
        <v>120.848</v>
      </c>
      <c r="O30" s="16">
        <f>N30*X30</f>
        <v>103.47372657139677</v>
      </c>
      <c r="P30" s="17">
        <v>60</v>
      </c>
      <c r="Q30" s="52">
        <v>59.984999999999999</v>
      </c>
      <c r="R30" s="53">
        <f>SUM(P30:Q30)</f>
        <v>119.985</v>
      </c>
      <c r="S30" s="19">
        <f>R30*X30</f>
        <v>102.73479977053026</v>
      </c>
      <c r="T30" s="17">
        <v>60</v>
      </c>
      <c r="U30" s="52">
        <v>61.610999999999997</v>
      </c>
      <c r="V30" s="66">
        <f>SUM(T30:U30)</f>
        <v>121.61099999999999</v>
      </c>
      <c r="W30" s="19">
        <f>V30*X30</f>
        <v>104.12703033624166</v>
      </c>
      <c r="X30" s="64">
        <f>F61</f>
        <v>0.85623036021611254</v>
      </c>
      <c r="Y30" s="264"/>
      <c r="Z30" s="264"/>
      <c r="AA30" s="265"/>
    </row>
    <row r="31" spans="1:31" ht="16">
      <c r="A31" s="8">
        <v>7</v>
      </c>
      <c r="B31" s="29" t="s">
        <v>266</v>
      </c>
      <c r="C31" s="16">
        <f>G31*0.5+K31*0.125+O31*0.125+S31*0.125+W31*0.125</f>
        <v>101.62887123151613</v>
      </c>
      <c r="D31" s="17">
        <v>60</v>
      </c>
      <c r="E31" s="17">
        <v>57.972999999999999</v>
      </c>
      <c r="F31" s="18">
        <f>SUM(D31:E31)</f>
        <v>117.973</v>
      </c>
      <c r="G31" s="19">
        <f>F31*X31</f>
        <v>101.01206428577544</v>
      </c>
      <c r="H31" s="17">
        <v>60</v>
      </c>
      <c r="I31" s="17">
        <v>58.817999999999998</v>
      </c>
      <c r="J31" s="53">
        <f>SUM(H31:I31)</f>
        <v>118.818</v>
      </c>
      <c r="K31" s="16">
        <f>J31*X31</f>
        <v>101.73557894015806</v>
      </c>
      <c r="L31" s="17">
        <v>60</v>
      </c>
      <c r="M31" s="52">
        <v>58.85</v>
      </c>
      <c r="N31" s="54">
        <f>SUM(L31:M31)</f>
        <v>118.85</v>
      </c>
      <c r="O31" s="16">
        <f>N31*X31</f>
        <v>101.76297831168498</v>
      </c>
      <c r="P31" s="17">
        <v>60</v>
      </c>
      <c r="Q31" s="52">
        <v>59.191000000000003</v>
      </c>
      <c r="R31" s="53">
        <f>SUM(P31:Q31)</f>
        <v>119.191</v>
      </c>
      <c r="S31" s="19">
        <f>R31*X31</f>
        <v>102.05495286451867</v>
      </c>
      <c r="T31" s="21">
        <v>60</v>
      </c>
      <c r="U31" s="65">
        <v>60.795999999999999</v>
      </c>
      <c r="V31" s="66">
        <f>SUM(T31:U31)</f>
        <v>120.79599999999999</v>
      </c>
      <c r="W31" s="62">
        <f>V31*X31</f>
        <v>103.42920259266552</v>
      </c>
      <c r="X31" s="64">
        <f>F61</f>
        <v>0.85623036021611254</v>
      </c>
      <c r="Y31" s="264"/>
      <c r="Z31" s="264"/>
      <c r="AA31" s="265"/>
      <c r="AE31" s="238"/>
    </row>
    <row r="32" spans="1:31" ht="16">
      <c r="A32" s="8">
        <v>8</v>
      </c>
      <c r="B32" s="29" t="s">
        <v>267</v>
      </c>
      <c r="C32" s="16">
        <f>G32*0.5+K32*0.125+O32*0.125+S32*0.125+W32*0.125</f>
        <v>101.4211283403687</v>
      </c>
      <c r="D32" s="17">
        <v>60</v>
      </c>
      <c r="E32" s="17">
        <v>57.823999999999998</v>
      </c>
      <c r="F32" s="18">
        <f>SUM(D32:E32)</f>
        <v>117.824</v>
      </c>
      <c r="G32" s="19">
        <f>F32*X32</f>
        <v>100.88448596210324</v>
      </c>
      <c r="H32" s="17">
        <v>60</v>
      </c>
      <c r="I32" s="17">
        <v>59.115000000000002</v>
      </c>
      <c r="J32" s="53">
        <f>SUM(H32:I32)</f>
        <v>119.11500000000001</v>
      </c>
      <c r="K32" s="16">
        <f>J32*X32</f>
        <v>101.98987935714226</v>
      </c>
      <c r="L32" s="17">
        <v>60</v>
      </c>
      <c r="M32" s="52">
        <v>59.66</v>
      </c>
      <c r="N32" s="54">
        <f>SUM(L32:M32)</f>
        <v>119.66</v>
      </c>
      <c r="O32" s="16">
        <f>N32*X32</f>
        <v>102.45652490346002</v>
      </c>
      <c r="P32" s="17">
        <v>60</v>
      </c>
      <c r="Q32" s="52">
        <v>58.765000000000001</v>
      </c>
      <c r="R32" s="53">
        <f>SUM(P32:Q32)</f>
        <v>118.765</v>
      </c>
      <c r="S32" s="19">
        <f>R32*X32</f>
        <v>101.6901987310666</v>
      </c>
      <c r="T32" s="17">
        <v>60</v>
      </c>
      <c r="U32" s="52">
        <v>58.77</v>
      </c>
      <c r="V32" s="51">
        <f>SUM(T32:U32)</f>
        <v>118.77000000000001</v>
      </c>
      <c r="W32" s="19">
        <f>V32*X32</f>
        <v>101.6944798828677</v>
      </c>
      <c r="X32" s="64">
        <f>F61</f>
        <v>0.85623036021611254</v>
      </c>
      <c r="Y32" s="264"/>
      <c r="Z32" s="264"/>
      <c r="AA32" s="265"/>
      <c r="AE32" s="238"/>
    </row>
    <row r="33" spans="1:33" ht="16">
      <c r="A33" s="8">
        <v>33</v>
      </c>
      <c r="B33" s="29" t="s">
        <v>265</v>
      </c>
      <c r="C33" s="16">
        <f>G33*0.5+K33*0.125+O33*0.125+S33*0.125+W33*0.125</f>
        <v>101.25245095940612</v>
      </c>
      <c r="D33" s="17">
        <v>60</v>
      </c>
      <c r="E33" s="17">
        <v>57.531999999999996</v>
      </c>
      <c r="F33" s="18">
        <f>SUM(D33:E33)</f>
        <v>117.532</v>
      </c>
      <c r="G33" s="19">
        <f>F33*X33</f>
        <v>100.63446669692014</v>
      </c>
      <c r="H33" s="17">
        <v>60</v>
      </c>
      <c r="I33" s="17">
        <v>59.116999999999997</v>
      </c>
      <c r="J33" s="53">
        <f>SUM(H33:I33)</f>
        <v>119.11699999999999</v>
      </c>
      <c r="K33" s="16">
        <f>J33*X33</f>
        <v>101.99159181786267</v>
      </c>
      <c r="L33" s="17">
        <v>60</v>
      </c>
      <c r="M33" s="52">
        <v>59.25</v>
      </c>
      <c r="N33" s="54">
        <f>SUM(L33:M33)</f>
        <v>119.25</v>
      </c>
      <c r="O33" s="16">
        <f>N33*X33</f>
        <v>102.10547045577142</v>
      </c>
      <c r="P33" s="23">
        <v>60</v>
      </c>
      <c r="Q33" s="55">
        <v>58.765000000000001</v>
      </c>
      <c r="R33" s="56">
        <f>SUM(P33:Q33)</f>
        <v>118.765</v>
      </c>
      <c r="S33" s="19">
        <f>R33*X33</f>
        <v>101.6901987310666</v>
      </c>
      <c r="T33" s="23">
        <v>60</v>
      </c>
      <c r="U33" s="55">
        <v>58.77</v>
      </c>
      <c r="V33" s="63">
        <f>SUM(T33:U33)</f>
        <v>118.77000000000001</v>
      </c>
      <c r="W33" s="19">
        <f>V33*X33</f>
        <v>101.6944798828677</v>
      </c>
      <c r="X33" s="64">
        <f>F61</f>
        <v>0.85623036021611254</v>
      </c>
      <c r="Y33" s="306" t="s">
        <v>261</v>
      </c>
      <c r="Z33" s="306"/>
      <c r="AA33" s="307"/>
      <c r="AB33" s="71"/>
      <c r="AC33" s="238"/>
      <c r="AD33" s="238"/>
      <c r="AE33" s="238"/>
    </row>
    <row r="34" spans="1:33" ht="16">
      <c r="A34" s="8">
        <v>9</v>
      </c>
      <c r="B34" s="29" t="s">
        <v>230</v>
      </c>
      <c r="C34" s="20">
        <f>G34*0.5+K34*0.125+O34*0.125+S34*0.125+W34*0.125</f>
        <v>100.87132142031491</v>
      </c>
      <c r="D34" s="21">
        <v>60</v>
      </c>
      <c r="E34" s="21">
        <v>57.47</v>
      </c>
      <c r="F34" s="22">
        <f>SUM(D34:E34)</f>
        <v>117.47</v>
      </c>
      <c r="G34" s="19">
        <f>F34*X34</f>
        <v>100.58138041458673</v>
      </c>
      <c r="H34" s="17">
        <v>60</v>
      </c>
      <c r="I34" s="52">
        <v>57.426000000000002</v>
      </c>
      <c r="J34" s="54">
        <f>SUM(H34:I34)</f>
        <v>117.426</v>
      </c>
      <c r="K34" s="16">
        <f>J34*X34</f>
        <v>100.54370627873723</v>
      </c>
      <c r="L34" s="17">
        <v>60</v>
      </c>
      <c r="M34" s="52">
        <v>57.802999999999997</v>
      </c>
      <c r="N34" s="54">
        <f>SUM(L34:M34)</f>
        <v>117.803</v>
      </c>
      <c r="O34" s="16">
        <f>N34*X34</f>
        <v>100.8665051245387</v>
      </c>
      <c r="P34" s="17">
        <v>60</v>
      </c>
      <c r="Q34" s="52">
        <v>58.3</v>
      </c>
      <c r="R34" s="53">
        <f>SUM(P34:Q34)</f>
        <v>118.3</v>
      </c>
      <c r="S34" s="19">
        <f>R34*X34</f>
        <v>101.29205161356612</v>
      </c>
      <c r="T34" s="17">
        <v>60</v>
      </c>
      <c r="U34" s="52">
        <v>59.06</v>
      </c>
      <c r="V34" s="66">
        <f>SUM(T34:U34)</f>
        <v>119.06</v>
      </c>
      <c r="W34" s="19">
        <f>V34*X34</f>
        <v>101.94278668733035</v>
      </c>
      <c r="X34" s="64">
        <f>F61</f>
        <v>0.85623036021611254</v>
      </c>
      <c r="Y34" s="306"/>
      <c r="Z34" s="306"/>
      <c r="AA34" s="307"/>
      <c r="AB34" s="71"/>
      <c r="AC34" s="238"/>
      <c r="AD34" s="238"/>
      <c r="AE34" s="238"/>
    </row>
    <row r="35" spans="1:33" ht="16">
      <c r="A35" s="8">
        <v>10</v>
      </c>
      <c r="B35" s="29" t="s">
        <v>231</v>
      </c>
      <c r="C35" s="16">
        <f t="shared" si="1"/>
        <v>101.48577373256501</v>
      </c>
      <c r="D35" s="17">
        <v>60</v>
      </c>
      <c r="E35" s="17">
        <v>56.790999999999997</v>
      </c>
      <c r="F35" s="18">
        <f t="shared" si="2"/>
        <v>116.791</v>
      </c>
      <c r="G35" s="19">
        <f t="shared" si="3"/>
        <v>100</v>
      </c>
      <c r="H35" s="17">
        <v>60</v>
      </c>
      <c r="I35" s="52">
        <v>57.289000000000001</v>
      </c>
      <c r="J35" s="54">
        <f t="shared" si="4"/>
        <v>117.289</v>
      </c>
      <c r="K35" s="16">
        <f t="shared" si="5"/>
        <v>100.42640271938762</v>
      </c>
      <c r="L35" s="17">
        <v>60</v>
      </c>
      <c r="M35" s="52">
        <v>57.895000000000003</v>
      </c>
      <c r="N35" s="54">
        <f t="shared" si="6"/>
        <v>117.89500000000001</v>
      </c>
      <c r="O35" s="16">
        <f t="shared" si="7"/>
        <v>100.9452783176786</v>
      </c>
      <c r="P35" s="17">
        <v>60</v>
      </c>
      <c r="Q35" s="52">
        <v>59.036999999999999</v>
      </c>
      <c r="R35" s="53">
        <f t="shared" si="8"/>
        <v>119.03700000000001</v>
      </c>
      <c r="S35" s="19">
        <f t="shared" si="9"/>
        <v>101.92309338904539</v>
      </c>
      <c r="T35" s="17">
        <v>60</v>
      </c>
      <c r="U35" s="52">
        <v>66.825000000000003</v>
      </c>
      <c r="V35" s="66">
        <f t="shared" si="10"/>
        <v>126.825</v>
      </c>
      <c r="W35" s="19">
        <f t="shared" si="11"/>
        <v>108.59141543440847</v>
      </c>
      <c r="X35" s="64">
        <f>F61</f>
        <v>0.85623036021611254</v>
      </c>
      <c r="Y35" s="306"/>
      <c r="Z35" s="306"/>
      <c r="AA35" s="307"/>
      <c r="AB35" s="71"/>
      <c r="AC35" s="238"/>
      <c r="AD35" s="238"/>
      <c r="AE35" s="238"/>
    </row>
    <row r="36" spans="1:33" ht="16">
      <c r="A36" s="8">
        <v>32</v>
      </c>
      <c r="B36" s="29" t="s">
        <v>262</v>
      </c>
      <c r="C36" s="16">
        <f t="shared" si="1"/>
        <v>102.844718343023</v>
      </c>
      <c r="D36" s="17">
        <v>60</v>
      </c>
      <c r="E36" s="17">
        <v>58.405000000000001</v>
      </c>
      <c r="F36" s="18">
        <f t="shared" si="2"/>
        <v>118.405</v>
      </c>
      <c r="G36" s="19">
        <f t="shared" si="3"/>
        <v>101.38195580138881</v>
      </c>
      <c r="H36" s="17">
        <v>60</v>
      </c>
      <c r="I36" s="52">
        <v>61.201999999999998</v>
      </c>
      <c r="J36" s="54">
        <f t="shared" si="4"/>
        <v>121.202</v>
      </c>
      <c r="K36" s="16">
        <f t="shared" si="5"/>
        <v>103.77683211891328</v>
      </c>
      <c r="L36" s="17">
        <v>60</v>
      </c>
      <c r="M36" s="52">
        <v>61.381</v>
      </c>
      <c r="N36" s="54">
        <f t="shared" si="6"/>
        <v>121.381</v>
      </c>
      <c r="O36" s="16">
        <f t="shared" si="7"/>
        <v>103.93009735339196</v>
      </c>
      <c r="P36" s="17">
        <v>60</v>
      </c>
      <c r="Q36" s="52">
        <v>61.798000000000002</v>
      </c>
      <c r="R36" s="53">
        <f t="shared" si="8"/>
        <v>121.798</v>
      </c>
      <c r="S36" s="19">
        <f t="shared" si="9"/>
        <v>104.28714541360208</v>
      </c>
      <c r="T36" s="17">
        <v>60</v>
      </c>
      <c r="U36" s="52">
        <v>62.905999999999999</v>
      </c>
      <c r="V36" s="66">
        <f t="shared" si="10"/>
        <v>122.90600000000001</v>
      </c>
      <c r="W36" s="19">
        <f t="shared" si="11"/>
        <v>105.23584865272153</v>
      </c>
      <c r="X36" s="64">
        <f>F61</f>
        <v>0.85623036021611254</v>
      </c>
      <c r="Y36" s="306"/>
      <c r="Z36" s="306"/>
      <c r="AA36" s="307"/>
      <c r="AB36" s="72"/>
      <c r="AC36" s="71"/>
      <c r="AD36" s="71"/>
      <c r="AE36" s="238"/>
      <c r="AF36" s="238"/>
      <c r="AG36" s="238"/>
    </row>
    <row r="37" spans="1:33" ht="14" customHeight="1">
      <c r="A37" s="8">
        <v>12</v>
      </c>
      <c r="B37" s="29" t="s">
        <v>233</v>
      </c>
      <c r="C37" s="20">
        <f t="shared" si="1"/>
        <v>101.44724336635529</v>
      </c>
      <c r="D37" s="21">
        <v>60</v>
      </c>
      <c r="E37" s="21">
        <v>57.524000000000001</v>
      </c>
      <c r="F37" s="22">
        <f t="shared" si="2"/>
        <v>117.524</v>
      </c>
      <c r="G37" s="19">
        <f t="shared" si="3"/>
        <v>100.62761685403841</v>
      </c>
      <c r="H37" s="17">
        <v>60</v>
      </c>
      <c r="I37" s="52">
        <v>59.280999999999999</v>
      </c>
      <c r="J37" s="54">
        <f t="shared" si="4"/>
        <v>119.28100000000001</v>
      </c>
      <c r="K37" s="16">
        <f t="shared" si="5"/>
        <v>102.13201359693812</v>
      </c>
      <c r="L37" s="17">
        <v>60</v>
      </c>
      <c r="M37" s="52">
        <v>59.320999999999998</v>
      </c>
      <c r="N37" s="54">
        <f t="shared" si="6"/>
        <v>119.321</v>
      </c>
      <c r="O37" s="16">
        <f t="shared" si="7"/>
        <v>102.16626281134677</v>
      </c>
      <c r="P37" s="17">
        <v>60</v>
      </c>
      <c r="Q37" s="52">
        <v>59.353999999999999</v>
      </c>
      <c r="R37" s="53">
        <f t="shared" si="8"/>
        <v>119.354</v>
      </c>
      <c r="S37" s="19">
        <f t="shared" si="9"/>
        <v>102.19451841323389</v>
      </c>
      <c r="T37" s="17">
        <v>60</v>
      </c>
      <c r="U37" s="52">
        <v>59.798000000000002</v>
      </c>
      <c r="V37" s="66">
        <f t="shared" si="10"/>
        <v>119.798</v>
      </c>
      <c r="W37" s="19">
        <f t="shared" si="11"/>
        <v>102.57468469316986</v>
      </c>
      <c r="X37" s="64">
        <f>F61</f>
        <v>0.85623036021611254</v>
      </c>
      <c r="Y37" s="306"/>
      <c r="Z37" s="306"/>
      <c r="AA37" s="307"/>
      <c r="AB37" s="72"/>
      <c r="AC37" s="71"/>
      <c r="AD37" s="71"/>
      <c r="AE37" s="238"/>
      <c r="AF37" s="238"/>
      <c r="AG37" s="238"/>
    </row>
    <row r="38" spans="1:33" ht="16">
      <c r="A38" s="8">
        <v>13</v>
      </c>
      <c r="B38" s="29" t="s">
        <v>234</v>
      </c>
      <c r="C38" s="16">
        <f t="shared" si="1"/>
        <v>101.80643200246595</v>
      </c>
      <c r="D38" s="17">
        <v>60</v>
      </c>
      <c r="E38" s="17">
        <v>57.496000000000002</v>
      </c>
      <c r="F38" s="18">
        <f t="shared" si="2"/>
        <v>117.49600000000001</v>
      </c>
      <c r="G38" s="19">
        <f t="shared" si="3"/>
        <v>100.60364240395236</v>
      </c>
      <c r="H38" s="17">
        <v>60</v>
      </c>
      <c r="I38" s="52">
        <v>59.771000000000001</v>
      </c>
      <c r="J38" s="54">
        <f t="shared" si="4"/>
        <v>119.771</v>
      </c>
      <c r="K38" s="16">
        <f t="shared" si="5"/>
        <v>102.55156647344401</v>
      </c>
      <c r="L38" s="17">
        <v>60</v>
      </c>
      <c r="M38" s="52">
        <v>59.853000000000002</v>
      </c>
      <c r="N38" s="54">
        <f t="shared" si="6"/>
        <v>119.85300000000001</v>
      </c>
      <c r="O38" s="16">
        <f t="shared" si="7"/>
        <v>102.62177736298175</v>
      </c>
      <c r="P38" s="17">
        <v>60</v>
      </c>
      <c r="Q38" s="52">
        <v>60.396999999999998</v>
      </c>
      <c r="R38" s="53">
        <f t="shared" si="8"/>
        <v>120.39699999999999</v>
      </c>
      <c r="S38" s="19">
        <f t="shared" si="9"/>
        <v>103.0875666789393</v>
      </c>
      <c r="T38" s="17">
        <v>60</v>
      </c>
      <c r="U38" s="52">
        <v>61.201000000000001</v>
      </c>
      <c r="V38" s="66">
        <f t="shared" si="10"/>
        <v>121.20099999999999</v>
      </c>
      <c r="W38" s="19">
        <f t="shared" si="11"/>
        <v>103.77597588855305</v>
      </c>
      <c r="X38" s="64">
        <f>F61</f>
        <v>0.85623036021611254</v>
      </c>
      <c r="Y38" s="264"/>
      <c r="Z38" s="264"/>
      <c r="AA38" s="265"/>
    </row>
    <row r="39" spans="1:33" ht="16">
      <c r="A39" s="8">
        <v>14</v>
      </c>
      <c r="B39" s="29" t="s">
        <v>235</v>
      </c>
      <c r="C39" s="16">
        <f t="shared" si="1"/>
        <v>102.34286032314135</v>
      </c>
      <c r="D39" s="17">
        <v>60</v>
      </c>
      <c r="E39" s="17">
        <v>58.631</v>
      </c>
      <c r="F39" s="18">
        <f t="shared" si="2"/>
        <v>118.631</v>
      </c>
      <c r="G39" s="19">
        <f t="shared" si="3"/>
        <v>101.57546386279765</v>
      </c>
      <c r="H39" s="17">
        <v>60</v>
      </c>
      <c r="I39" s="52">
        <v>60.728000000000002</v>
      </c>
      <c r="J39" s="54">
        <f t="shared" si="4"/>
        <v>120.72800000000001</v>
      </c>
      <c r="K39" s="16">
        <f t="shared" si="5"/>
        <v>103.37097892817084</v>
      </c>
      <c r="L39" s="17">
        <v>60</v>
      </c>
      <c r="M39" s="52">
        <v>61.484999999999999</v>
      </c>
      <c r="N39" s="54">
        <f t="shared" si="6"/>
        <v>121.485</v>
      </c>
      <c r="O39" s="16">
        <f t="shared" si="7"/>
        <v>104.01914531085443</v>
      </c>
      <c r="P39" s="17">
        <v>60</v>
      </c>
      <c r="Q39" s="52">
        <v>59.603000000000002</v>
      </c>
      <c r="R39" s="53">
        <f t="shared" si="8"/>
        <v>119.60300000000001</v>
      </c>
      <c r="S39" s="19">
        <f t="shared" si="9"/>
        <v>102.40771977292772</v>
      </c>
      <c r="T39" s="17">
        <v>60</v>
      </c>
      <c r="U39" s="52">
        <v>59.878</v>
      </c>
      <c r="V39" s="66">
        <f t="shared" si="10"/>
        <v>119.878</v>
      </c>
      <c r="W39" s="19">
        <f t="shared" si="11"/>
        <v>102.64318312198714</v>
      </c>
      <c r="X39" s="64">
        <f>F61</f>
        <v>0.85623036021611254</v>
      </c>
      <c r="Y39" s="264"/>
      <c r="Z39" s="264"/>
      <c r="AA39" s="265"/>
    </row>
    <row r="40" spans="1:33" ht="16">
      <c r="A40" s="8">
        <v>77</v>
      </c>
      <c r="B40" s="29" t="s">
        <v>250</v>
      </c>
      <c r="C40" s="16">
        <f t="shared" si="1"/>
        <v>103.17276159978081</v>
      </c>
      <c r="D40" s="17">
        <v>60</v>
      </c>
      <c r="E40" s="17">
        <v>60.058</v>
      </c>
      <c r="F40" s="18">
        <f t="shared" si="2"/>
        <v>120.05799999999999</v>
      </c>
      <c r="G40" s="19">
        <f t="shared" si="3"/>
        <v>102.79730458682603</v>
      </c>
      <c r="H40" s="23">
        <v>60</v>
      </c>
      <c r="I40" s="55">
        <v>60.728000000000002</v>
      </c>
      <c r="J40" s="56">
        <f t="shared" si="4"/>
        <v>120.72800000000001</v>
      </c>
      <c r="K40" s="57">
        <f t="shared" si="5"/>
        <v>103.37097892817084</v>
      </c>
      <c r="L40" s="23">
        <v>60</v>
      </c>
      <c r="M40" s="55">
        <v>61.484999999999999</v>
      </c>
      <c r="N40" s="56">
        <f t="shared" si="6"/>
        <v>121.485</v>
      </c>
      <c r="O40" s="16">
        <f t="shared" si="7"/>
        <v>104.01914531085443</v>
      </c>
      <c r="P40" s="17">
        <v>60</v>
      </c>
      <c r="Q40" s="52">
        <v>60.45</v>
      </c>
      <c r="R40" s="53">
        <f t="shared" si="8"/>
        <v>120.45</v>
      </c>
      <c r="S40" s="19">
        <f t="shared" si="9"/>
        <v>103.13294688803076</v>
      </c>
      <c r="T40" s="17">
        <v>60</v>
      </c>
      <c r="U40" s="52">
        <v>61.076999999999998</v>
      </c>
      <c r="V40" s="66">
        <f t="shared" si="10"/>
        <v>121.077</v>
      </c>
      <c r="W40" s="19">
        <f t="shared" si="11"/>
        <v>103.66980332388626</v>
      </c>
      <c r="X40" s="64">
        <f>F61</f>
        <v>0.85623036021611254</v>
      </c>
      <c r="Y40" s="306" t="s">
        <v>263</v>
      </c>
      <c r="Z40" s="306"/>
      <c r="AA40" s="307"/>
    </row>
    <row r="41" spans="1:33" ht="16">
      <c r="A41" s="8">
        <v>24</v>
      </c>
      <c r="B41" s="29" t="s">
        <v>240</v>
      </c>
      <c r="C41" s="16">
        <f t="shared" si="1"/>
        <v>101.83843361217902</v>
      </c>
      <c r="D41" s="17">
        <v>60</v>
      </c>
      <c r="E41" s="17">
        <v>57.853999999999999</v>
      </c>
      <c r="F41" s="18">
        <f t="shared" si="2"/>
        <v>117.854</v>
      </c>
      <c r="G41" s="19">
        <f t="shared" si="3"/>
        <v>100.91017287290973</v>
      </c>
      <c r="H41" s="17">
        <v>60</v>
      </c>
      <c r="I41" s="17">
        <v>58.448</v>
      </c>
      <c r="J41" s="54">
        <f t="shared" si="4"/>
        <v>118.44800000000001</v>
      </c>
      <c r="K41" s="16">
        <f t="shared" si="5"/>
        <v>101.4187737068781</v>
      </c>
      <c r="L41" s="17">
        <v>60</v>
      </c>
      <c r="M41" s="52">
        <v>59.887999999999998</v>
      </c>
      <c r="N41" s="54">
        <f t="shared" si="6"/>
        <v>119.88800000000001</v>
      </c>
      <c r="O41" s="16">
        <f t="shared" si="7"/>
        <v>102.65174542558931</v>
      </c>
      <c r="P41" s="17">
        <v>60</v>
      </c>
      <c r="Q41" s="52">
        <v>60.750999999999998</v>
      </c>
      <c r="R41" s="53">
        <f t="shared" si="8"/>
        <v>120.751</v>
      </c>
      <c r="S41" s="19">
        <f t="shared" si="9"/>
        <v>103.39067222645581</v>
      </c>
      <c r="T41" s="17">
        <v>60</v>
      </c>
      <c r="U41" s="52">
        <v>61.002000000000002</v>
      </c>
      <c r="V41" s="66">
        <f t="shared" si="10"/>
        <v>121.00200000000001</v>
      </c>
      <c r="W41" s="19">
        <f t="shared" si="11"/>
        <v>103.60558604687006</v>
      </c>
      <c r="X41" s="64">
        <f>F61</f>
        <v>0.85623036021611254</v>
      </c>
      <c r="Y41" s="306"/>
      <c r="Z41" s="306"/>
      <c r="AA41" s="307"/>
      <c r="AE41" s="238"/>
    </row>
    <row r="42" spans="1:33" ht="16">
      <c r="A42" s="8">
        <v>25</v>
      </c>
      <c r="B42" s="29" t="s">
        <v>241</v>
      </c>
      <c r="C42" s="16">
        <f t="shared" si="1"/>
        <v>101.87011413550701</v>
      </c>
      <c r="D42" s="17">
        <v>60</v>
      </c>
      <c r="E42" s="17">
        <v>58.298999999999999</v>
      </c>
      <c r="F42" s="18">
        <f t="shared" si="2"/>
        <v>118.29900000000001</v>
      </c>
      <c r="G42" s="19">
        <f t="shared" si="3"/>
        <v>101.2911953832059</v>
      </c>
      <c r="H42" s="17">
        <v>60</v>
      </c>
      <c r="I42" s="17">
        <v>59.787999999999997</v>
      </c>
      <c r="J42" s="53">
        <f t="shared" si="4"/>
        <v>119.788</v>
      </c>
      <c r="K42" s="16">
        <f t="shared" si="5"/>
        <v>102.56612238956768</v>
      </c>
      <c r="L42" s="17">
        <v>60</v>
      </c>
      <c r="M42" s="52">
        <v>60.366999999999997</v>
      </c>
      <c r="N42" s="54">
        <f t="shared" si="6"/>
        <v>120.36699999999999</v>
      </c>
      <c r="O42" s="16">
        <f t="shared" si="7"/>
        <v>103.06187976813281</v>
      </c>
      <c r="P42" s="17">
        <v>60</v>
      </c>
      <c r="Q42" s="52">
        <v>58.98</v>
      </c>
      <c r="R42" s="53">
        <f t="shared" si="8"/>
        <v>118.97999999999999</v>
      </c>
      <c r="S42" s="19">
        <f t="shared" si="9"/>
        <v>101.87428825851306</v>
      </c>
      <c r="T42" s="17">
        <v>60</v>
      </c>
      <c r="U42" s="52">
        <v>59.47</v>
      </c>
      <c r="V42" s="66">
        <f t="shared" si="10"/>
        <v>119.47</v>
      </c>
      <c r="W42" s="19">
        <f t="shared" si="11"/>
        <v>102.29384113501897</v>
      </c>
      <c r="X42" s="64">
        <f>F61</f>
        <v>0.85623036021611254</v>
      </c>
      <c r="Y42" s="264"/>
      <c r="Z42" s="264"/>
      <c r="AA42" s="265"/>
      <c r="AB42" s="71"/>
      <c r="AC42" s="238"/>
      <c r="AD42" s="238"/>
      <c r="AE42" s="238"/>
    </row>
    <row r="43" spans="1:33" ht="16">
      <c r="A43" s="8">
        <v>26</v>
      </c>
      <c r="B43" s="29" t="s">
        <v>264</v>
      </c>
      <c r="C43" s="16">
        <f>G43*0.5+K43*0.125+O43*0.125+S43*0.125+W43*0.125</f>
        <v>101.18545093371921</v>
      </c>
      <c r="D43" s="17">
        <v>60</v>
      </c>
      <c r="E43" s="17">
        <v>57.786999999999999</v>
      </c>
      <c r="F43" s="18">
        <f>SUM(D43:E43)</f>
        <v>117.78700000000001</v>
      </c>
      <c r="G43" s="19">
        <f>F43*X43</f>
        <v>100.85280543877525</v>
      </c>
      <c r="H43" s="17">
        <v>60</v>
      </c>
      <c r="I43" s="52">
        <v>58.131999999999998</v>
      </c>
      <c r="J43" s="54">
        <f>SUM(H43:I43)</f>
        <v>118.13200000000001</v>
      </c>
      <c r="K43" s="16">
        <f>J43*X43</f>
        <v>101.14820491304981</v>
      </c>
      <c r="L43" s="17">
        <v>60</v>
      </c>
      <c r="M43" s="52">
        <v>58.585000000000001</v>
      </c>
      <c r="N43" s="54">
        <f>SUM(L43:M43)</f>
        <v>118.58500000000001</v>
      </c>
      <c r="O43" s="16">
        <f>N43*X43</f>
        <v>101.53607726622771</v>
      </c>
      <c r="P43" s="17">
        <v>60</v>
      </c>
      <c r="Q43" s="52">
        <v>58.651000000000003</v>
      </c>
      <c r="R43" s="53">
        <f>SUM(P43:Q43)</f>
        <v>118.65100000000001</v>
      </c>
      <c r="S43" s="19">
        <f>R43*X43</f>
        <v>101.59258847000199</v>
      </c>
      <c r="T43" s="17">
        <v>60</v>
      </c>
      <c r="U43" s="52">
        <v>58.887999999999998</v>
      </c>
      <c r="V43" s="66">
        <f>SUM(T43:U43)</f>
        <v>118.88800000000001</v>
      </c>
      <c r="W43" s="19">
        <f>V43*X43</f>
        <v>101.79551506537319</v>
      </c>
      <c r="X43" s="64">
        <f>F61</f>
        <v>0.85623036021611254</v>
      </c>
      <c r="Y43" s="306"/>
      <c r="Z43" s="306"/>
      <c r="AA43" s="307"/>
      <c r="AB43" s="73"/>
      <c r="AC43" s="73"/>
      <c r="AD43" s="73"/>
      <c r="AE43" s="238"/>
    </row>
    <row r="44" spans="1:33" ht="16">
      <c r="A44" s="8">
        <v>88</v>
      </c>
      <c r="B44" s="29" t="s">
        <v>238</v>
      </c>
      <c r="C44" s="16">
        <f t="shared" si="1"/>
        <v>103.65674581089294</v>
      </c>
      <c r="D44" s="17">
        <v>60</v>
      </c>
      <c r="E44" s="17">
        <v>59.731000000000002</v>
      </c>
      <c r="F44" s="18">
        <f t="shared" si="2"/>
        <v>119.73099999999999</v>
      </c>
      <c r="G44" s="19">
        <f t="shared" si="3"/>
        <v>102.51731725903537</v>
      </c>
      <c r="H44" s="17">
        <v>60</v>
      </c>
      <c r="I44" s="52">
        <v>62.326999999999998</v>
      </c>
      <c r="J44" s="54">
        <f t="shared" si="4"/>
        <v>122.327</v>
      </c>
      <c r="K44" s="16">
        <f t="shared" si="5"/>
        <v>104.7400912741564</v>
      </c>
      <c r="L44" s="17">
        <v>60</v>
      </c>
      <c r="M44" s="52">
        <v>62.463999999999999</v>
      </c>
      <c r="N44" s="54">
        <f t="shared" si="6"/>
        <v>122.464</v>
      </c>
      <c r="O44" s="16">
        <f t="shared" si="7"/>
        <v>104.85739483350601</v>
      </c>
      <c r="P44" s="23">
        <v>60</v>
      </c>
      <c r="Q44" s="55">
        <v>62.097999999999999</v>
      </c>
      <c r="R44" s="56">
        <f t="shared" si="8"/>
        <v>122.098</v>
      </c>
      <c r="S44" s="19">
        <f t="shared" si="9"/>
        <v>104.54401452166691</v>
      </c>
      <c r="T44" s="23">
        <v>60</v>
      </c>
      <c r="U44" s="55">
        <v>62.680999999999997</v>
      </c>
      <c r="V44" s="63">
        <f t="shared" si="10"/>
        <v>122.681</v>
      </c>
      <c r="W44" s="19">
        <f t="shared" si="11"/>
        <v>105.04319682167289</v>
      </c>
      <c r="X44" s="64">
        <f>F61</f>
        <v>0.85623036021611254</v>
      </c>
      <c r="Y44" s="295" t="s">
        <v>261</v>
      </c>
      <c r="Z44" s="295"/>
      <c r="AA44" s="296"/>
    </row>
    <row r="45" spans="1:33" ht="17" thickBot="1">
      <c r="A45" s="24">
        <v>38</v>
      </c>
      <c r="B45" s="37" t="s">
        <v>251</v>
      </c>
      <c r="C45" s="25">
        <f t="shared" si="1"/>
        <v>104.07715491775906</v>
      </c>
      <c r="D45" s="26">
        <v>60</v>
      </c>
      <c r="E45" s="26">
        <v>60.378</v>
      </c>
      <c r="F45" s="27">
        <f t="shared" si="2"/>
        <v>120.378</v>
      </c>
      <c r="G45" s="28">
        <f t="shared" si="3"/>
        <v>103.0712983020952</v>
      </c>
      <c r="H45" s="26">
        <v>60</v>
      </c>
      <c r="I45" s="58">
        <v>63.002000000000002</v>
      </c>
      <c r="J45" s="59">
        <f t="shared" si="4"/>
        <v>123.00200000000001</v>
      </c>
      <c r="K45" s="25">
        <f t="shared" si="5"/>
        <v>105.31804676730228</v>
      </c>
      <c r="L45" s="26">
        <v>60</v>
      </c>
      <c r="M45" s="58">
        <v>63.128999999999998</v>
      </c>
      <c r="N45" s="59">
        <f t="shared" si="6"/>
        <v>123.12899999999999</v>
      </c>
      <c r="O45" s="25">
        <f t="shared" si="7"/>
        <v>105.42678802304971</v>
      </c>
      <c r="P45" s="26">
        <v>60</v>
      </c>
      <c r="Q45" s="58">
        <v>62.097999999999999</v>
      </c>
      <c r="R45" s="67">
        <f t="shared" si="8"/>
        <v>122.098</v>
      </c>
      <c r="S45" s="28">
        <f t="shared" si="9"/>
        <v>104.54401452166691</v>
      </c>
      <c r="T45" s="26">
        <v>60</v>
      </c>
      <c r="U45" s="58">
        <v>62.680999999999997</v>
      </c>
      <c r="V45" s="68">
        <f t="shared" si="10"/>
        <v>122.681</v>
      </c>
      <c r="W45" s="28">
        <f t="shared" si="11"/>
        <v>105.04319682167289</v>
      </c>
      <c r="X45" s="69">
        <f>F61</f>
        <v>0.85623036021611254</v>
      </c>
      <c r="Y45" s="308"/>
      <c r="Z45" s="308"/>
      <c r="AA45" s="309"/>
    </row>
    <row r="46" spans="1:33" ht="13" thickBot="1">
      <c r="A46" s="238"/>
      <c r="D46" s="2"/>
      <c r="E46" s="2"/>
      <c r="F46" s="2"/>
      <c r="V46" s="238"/>
      <c r="W46" s="238"/>
      <c r="X46" s="238"/>
      <c r="Y46" s="238"/>
      <c r="Z46" s="238"/>
    </row>
    <row r="47" spans="1:33" ht="28" customHeight="1">
      <c r="A47" s="297" t="s">
        <v>292</v>
      </c>
      <c r="B47" s="256"/>
      <c r="C47" s="298"/>
      <c r="F47" s="2"/>
    </row>
    <row r="48" spans="1:33" ht="16">
      <c r="A48" s="8" t="s">
        <v>67</v>
      </c>
      <c r="B48" s="29" t="s">
        <v>269</v>
      </c>
      <c r="C48" s="30">
        <v>100.9</v>
      </c>
      <c r="D48" s="31"/>
      <c r="E48" s="2"/>
      <c r="F48" s="238"/>
      <c r="G48" s="250"/>
      <c r="H48" s="250"/>
      <c r="I48" s="238"/>
    </row>
    <row r="49" spans="1:9" ht="16">
      <c r="A49" s="8" t="s">
        <v>70</v>
      </c>
      <c r="B49" s="29" t="s">
        <v>230</v>
      </c>
      <c r="C49" s="30">
        <v>100.9</v>
      </c>
      <c r="D49" s="31"/>
      <c r="E49" s="2"/>
      <c r="F49" s="31"/>
      <c r="G49" s="32"/>
      <c r="H49" s="33"/>
      <c r="I49" s="238"/>
    </row>
    <row r="50" spans="1:9" ht="16">
      <c r="A50" s="8" t="s">
        <v>72</v>
      </c>
      <c r="B50" s="29" t="s">
        <v>264</v>
      </c>
      <c r="C50" s="34">
        <v>101.2</v>
      </c>
      <c r="D50" s="31"/>
      <c r="E50" s="2"/>
      <c r="F50" s="2"/>
    </row>
    <row r="51" spans="1:9" ht="16">
      <c r="A51" s="8" t="s">
        <v>73</v>
      </c>
      <c r="B51" s="29" t="s">
        <v>265</v>
      </c>
      <c r="C51" s="34">
        <v>101.3</v>
      </c>
      <c r="D51" s="32"/>
      <c r="E51" s="2"/>
      <c r="F51" s="2"/>
    </row>
    <row r="52" spans="1:9" ht="16">
      <c r="A52" s="8" t="s">
        <v>296</v>
      </c>
      <c r="B52" s="29" t="s">
        <v>267</v>
      </c>
      <c r="C52" s="34">
        <v>101.4</v>
      </c>
      <c r="D52" s="32"/>
      <c r="E52" s="2"/>
      <c r="F52" s="2"/>
    </row>
    <row r="53" spans="1:9" ht="16">
      <c r="A53" s="8" t="s">
        <v>297</v>
      </c>
      <c r="B53" s="29" t="s">
        <v>233</v>
      </c>
      <c r="C53" s="34">
        <v>101.4</v>
      </c>
      <c r="D53" s="32"/>
      <c r="E53" s="2"/>
      <c r="F53" s="2"/>
    </row>
    <row r="54" spans="1:9" ht="16">
      <c r="A54" s="8" t="s">
        <v>76</v>
      </c>
      <c r="B54" s="238" t="s">
        <v>231</v>
      </c>
      <c r="C54" s="34">
        <v>101.5</v>
      </c>
      <c r="D54" s="32"/>
      <c r="E54" s="2"/>
      <c r="F54" s="2"/>
    </row>
    <row r="55" spans="1:9" ht="16">
      <c r="A55" s="8" t="s">
        <v>101</v>
      </c>
      <c r="B55" s="29" t="s">
        <v>266</v>
      </c>
      <c r="C55" s="34">
        <v>101.6</v>
      </c>
      <c r="D55" s="32"/>
      <c r="E55" s="2"/>
      <c r="F55" s="2"/>
    </row>
    <row r="56" spans="1:9" ht="16">
      <c r="A56" s="8" t="s">
        <v>270</v>
      </c>
      <c r="B56" s="29" t="s">
        <v>234</v>
      </c>
      <c r="C56" s="34">
        <v>101.8</v>
      </c>
      <c r="D56" s="32"/>
      <c r="E56" s="2"/>
      <c r="F56" s="2"/>
    </row>
    <row r="57" spans="1:9" ht="16">
      <c r="A57" s="8" t="s">
        <v>271</v>
      </c>
      <c r="B57" s="35" t="s">
        <v>223</v>
      </c>
      <c r="C57" s="30">
        <v>101.8</v>
      </c>
      <c r="D57" s="32"/>
      <c r="E57" s="2"/>
      <c r="F57" s="2"/>
    </row>
    <row r="58" spans="1:9" ht="16">
      <c r="A58" s="36"/>
      <c r="B58" s="37" t="s">
        <v>78</v>
      </c>
      <c r="C58" s="38">
        <f>AVERAGE(C48:C57)</f>
        <v>101.38</v>
      </c>
      <c r="D58" s="39"/>
      <c r="E58" s="2"/>
      <c r="F58" s="2"/>
    </row>
    <row r="60" spans="1:9" ht="16">
      <c r="A60" s="310" t="s">
        <v>40</v>
      </c>
      <c r="B60" s="256" t="s">
        <v>68</v>
      </c>
      <c r="C60" s="256"/>
      <c r="D60" s="240"/>
      <c r="E60" s="41"/>
      <c r="F60" s="42" t="s">
        <v>69</v>
      </c>
      <c r="G60" s="238"/>
      <c r="H60" s="238"/>
    </row>
    <row r="61" spans="1:9" ht="16" customHeight="1">
      <c r="A61" s="171" t="s">
        <v>98</v>
      </c>
      <c r="B61" s="242">
        <v>100</v>
      </c>
      <c r="C61" s="45">
        <v>116.791</v>
      </c>
      <c r="D61" s="242"/>
      <c r="E61" s="46"/>
      <c r="F61" s="243">
        <f>B61/C61</f>
        <v>0.85623036021611254</v>
      </c>
      <c r="G61" s="238"/>
      <c r="H61" s="238"/>
    </row>
  </sheetData>
  <mergeCells count="47">
    <mergeCell ref="A1:V1"/>
    <mergeCell ref="S2:V2"/>
    <mergeCell ref="S3:V3"/>
    <mergeCell ref="S4:V4"/>
    <mergeCell ref="S5:V5"/>
    <mergeCell ref="S6:V6"/>
    <mergeCell ref="S12:V12"/>
    <mergeCell ref="S11:V11"/>
    <mergeCell ref="S13:V13"/>
    <mergeCell ref="S14:V14"/>
    <mergeCell ref="S15:V15"/>
    <mergeCell ref="S16:V16"/>
    <mergeCell ref="S17:V17"/>
    <mergeCell ref="S20:V20"/>
    <mergeCell ref="S18:V18"/>
    <mergeCell ref="S19:V19"/>
    <mergeCell ref="S10:V10"/>
    <mergeCell ref="S8:V8"/>
    <mergeCell ref="S9:V9"/>
    <mergeCell ref="S7:V7"/>
    <mergeCell ref="S21:V21"/>
    <mergeCell ref="S22:V22"/>
    <mergeCell ref="A24:AA24"/>
    <mergeCell ref="Y25:AA25"/>
    <mergeCell ref="Y29:AA29"/>
    <mergeCell ref="Y28:AA28"/>
    <mergeCell ref="Y26:AA26"/>
    <mergeCell ref="Y27:AA27"/>
    <mergeCell ref="Y35:AA35"/>
    <mergeCell ref="Y34:AA34"/>
    <mergeCell ref="Y36:AA36"/>
    <mergeCell ref="Y37:AA37"/>
    <mergeCell ref="Y38:AA38"/>
    <mergeCell ref="Y39:AA39"/>
    <mergeCell ref="Y40:AA40"/>
    <mergeCell ref="Y43:AA43"/>
    <mergeCell ref="Y41:AA41"/>
    <mergeCell ref="Y42:AA42"/>
    <mergeCell ref="Y33:AA33"/>
    <mergeCell ref="Y31:AA31"/>
    <mergeCell ref="G48:H48"/>
    <mergeCell ref="B60:C60"/>
    <mergeCell ref="Y32:AA32"/>
    <mergeCell ref="Y30:AA30"/>
    <mergeCell ref="Y44:AA44"/>
    <mergeCell ref="Y45:AA45"/>
    <mergeCell ref="A47:C47"/>
  </mergeCells>
  <phoneticPr fontId="13" type="noConversion"/>
  <pageMargins left="0.69930555555555596" right="0.69930555555555596" top="0.75" bottom="0.75" header="0.3" footer="0.3"/>
  <pageSetup paperSize="9" orientation="portrait"/>
  <ignoredErrors>
    <ignoredError sqref="F10:F16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9"/>
  <sheetViews>
    <sheetView topLeftCell="A4" workbookViewId="0">
      <selection activeCell="L28" sqref="L28"/>
    </sheetView>
  </sheetViews>
  <sheetFormatPr baseColWidth="10" defaultColWidth="8.83203125" defaultRowHeight="12" x14ac:dyDescent="0"/>
  <cols>
    <col min="1" max="1" width="8.83203125" style="1"/>
    <col min="2" max="2" width="12.6640625" style="1" customWidth="1"/>
    <col min="3" max="3" width="8.83203125" style="1"/>
    <col min="4" max="4" width="13.33203125" style="1" customWidth="1"/>
    <col min="5" max="10" width="13" style="1" customWidth="1"/>
    <col min="11" max="11" width="8.83203125" style="1"/>
    <col min="12" max="13" width="13" style="1" customWidth="1"/>
    <col min="14" max="14" width="13" style="1" hidden="1" customWidth="1"/>
    <col min="15" max="23" width="13" style="1" customWidth="1"/>
    <col min="24" max="24" width="17.1640625" style="1" customWidth="1"/>
    <col min="25" max="16384" width="8.83203125" style="1"/>
  </cols>
  <sheetData>
    <row r="1" spans="1:14" ht="16">
      <c r="A1" s="1" t="s">
        <v>38</v>
      </c>
      <c r="B1" s="1" t="s">
        <v>39</v>
      </c>
      <c r="C1" s="1" t="s">
        <v>40</v>
      </c>
      <c r="D1" s="1" t="s">
        <v>41</v>
      </c>
      <c r="E1" s="1" t="s">
        <v>42</v>
      </c>
      <c r="F1" s="1" t="s">
        <v>43</v>
      </c>
      <c r="G1" s="1" t="s">
        <v>44</v>
      </c>
      <c r="H1" s="1" t="s">
        <v>45</v>
      </c>
    </row>
    <row r="2" spans="1:14" ht="16">
      <c r="A2" s="1" t="s">
        <v>46</v>
      </c>
      <c r="B2" s="1">
        <v>1</v>
      </c>
      <c r="C2" s="1" t="s">
        <v>47</v>
      </c>
      <c r="D2" s="179">
        <f>AVERAGE(C15:C16)</f>
        <v>104.96863171176223</v>
      </c>
      <c r="E2" s="1">
        <v>30</v>
      </c>
      <c r="F2" s="179">
        <f>D2+0.38</f>
        <v>105.34863171176222</v>
      </c>
      <c r="G2" s="180">
        <f>C33</f>
        <v>105.62857142857145</v>
      </c>
      <c r="H2" s="180" t="s">
        <v>48</v>
      </c>
    </row>
    <row r="3" spans="1:14" ht="16">
      <c r="A3" s="1" t="s">
        <v>46</v>
      </c>
      <c r="B3" s="1">
        <v>2</v>
      </c>
      <c r="C3" s="1" t="s">
        <v>49</v>
      </c>
      <c r="D3" s="179">
        <f>AVERAGE(C15:C16)</f>
        <v>104.96863171176223</v>
      </c>
      <c r="E3" s="1">
        <v>30</v>
      </c>
      <c r="F3" s="179">
        <f>D3+0.38</f>
        <v>105.34863171176222</v>
      </c>
      <c r="G3" s="180">
        <f>C33</f>
        <v>105.62857142857145</v>
      </c>
      <c r="H3" s="180" t="s">
        <v>48</v>
      </c>
    </row>
    <row r="4" spans="1:14" ht="16">
      <c r="A4" s="1" t="s">
        <v>46</v>
      </c>
      <c r="B4" s="1">
        <v>3</v>
      </c>
      <c r="C4" s="1" t="s">
        <v>50</v>
      </c>
      <c r="D4" s="179">
        <f>AVERAGE(C15:C16)</f>
        <v>104.96863171176223</v>
      </c>
      <c r="E4" s="1">
        <v>30</v>
      </c>
      <c r="F4" s="179">
        <f>D4+0.38</f>
        <v>105.34863171176222</v>
      </c>
      <c r="G4" s="180">
        <f>C33</f>
        <v>105.62857142857145</v>
      </c>
      <c r="H4" s="180" t="s">
        <v>48</v>
      </c>
    </row>
    <row r="5" spans="1:14" ht="16">
      <c r="A5" s="1" t="s">
        <v>46</v>
      </c>
      <c r="B5" s="1">
        <v>4</v>
      </c>
      <c r="C5" s="1" t="s">
        <v>51</v>
      </c>
      <c r="D5" s="179">
        <f>AVERAGE(C15:C16)</f>
        <v>104.96863171176223</v>
      </c>
      <c r="E5" s="1">
        <v>30</v>
      </c>
      <c r="F5" s="179">
        <f>D5+0.38</f>
        <v>105.34863171176222</v>
      </c>
      <c r="G5" s="180">
        <f>C33</f>
        <v>105.62857142857145</v>
      </c>
      <c r="H5" s="180" t="s">
        <v>48</v>
      </c>
    </row>
    <row r="6" spans="1:14" ht="16">
      <c r="A6" s="1" t="s">
        <v>52</v>
      </c>
      <c r="B6" s="1">
        <v>5</v>
      </c>
      <c r="C6" s="1" t="s">
        <v>53</v>
      </c>
      <c r="D6" s="180">
        <f>AVERAGE(C19:C20)</f>
        <v>105.65698163465584</v>
      </c>
      <c r="E6" s="1">
        <v>0</v>
      </c>
      <c r="F6" s="192">
        <f>D6</f>
        <v>105.65698163465584</v>
      </c>
      <c r="G6" s="180">
        <f>C33</f>
        <v>105.62857142857145</v>
      </c>
      <c r="H6" s="180" t="s">
        <v>48</v>
      </c>
    </row>
    <row r="7" spans="1:14" ht="16">
      <c r="A7" s="1" t="s">
        <v>52</v>
      </c>
      <c r="B7" s="1">
        <v>6</v>
      </c>
      <c r="C7" s="1" t="s">
        <v>54</v>
      </c>
      <c r="D7" s="180">
        <f>AVERAGE(C19:C20)</f>
        <v>105.65698163465584</v>
      </c>
      <c r="E7" s="1">
        <v>0</v>
      </c>
      <c r="F7" s="192">
        <f t="shared" ref="F7:F11" si="0">D7</f>
        <v>105.65698163465584</v>
      </c>
      <c r="G7" s="180">
        <f>C33</f>
        <v>105.62857142857145</v>
      </c>
      <c r="H7" s="180" t="s">
        <v>48</v>
      </c>
    </row>
    <row r="8" spans="1:14" ht="16">
      <c r="A8" s="1" t="s">
        <v>52</v>
      </c>
      <c r="B8" s="1">
        <v>7</v>
      </c>
      <c r="C8" s="1" t="s">
        <v>55</v>
      </c>
      <c r="D8" s="180">
        <f>AVERAGE(C19:C20)</f>
        <v>105.65698163465584</v>
      </c>
      <c r="E8" s="1">
        <v>0</v>
      </c>
      <c r="F8" s="192">
        <f t="shared" si="0"/>
        <v>105.65698163465584</v>
      </c>
      <c r="G8" s="180">
        <f>C33</f>
        <v>105.62857142857145</v>
      </c>
      <c r="H8" s="180" t="s">
        <v>48</v>
      </c>
    </row>
    <row r="9" spans="1:14" ht="16">
      <c r="A9" s="1" t="s">
        <v>56</v>
      </c>
      <c r="B9" s="1">
        <v>8</v>
      </c>
      <c r="C9" s="1" t="s">
        <v>57</v>
      </c>
      <c r="D9" s="180">
        <f>AVERAGE(C21:C22)</f>
        <v>107.23424575914763</v>
      </c>
      <c r="E9" s="1">
        <v>0</v>
      </c>
      <c r="F9" s="192">
        <f t="shared" si="0"/>
        <v>107.23424575914763</v>
      </c>
      <c r="G9" s="180">
        <f>C33</f>
        <v>105.62857142857145</v>
      </c>
      <c r="H9" s="180" t="s">
        <v>48</v>
      </c>
    </row>
    <row r="10" spans="1:14" ht="16">
      <c r="A10" s="1" t="s">
        <v>56</v>
      </c>
      <c r="B10" s="1">
        <v>9</v>
      </c>
      <c r="C10" s="1" t="s">
        <v>58</v>
      </c>
      <c r="D10" s="180">
        <f>AVERAGE(C21:C22)</f>
        <v>107.23424575914763</v>
      </c>
      <c r="E10" s="1">
        <v>0</v>
      </c>
      <c r="F10" s="192">
        <f t="shared" si="0"/>
        <v>107.23424575914763</v>
      </c>
      <c r="G10" s="180">
        <f>C33</f>
        <v>105.62857142857145</v>
      </c>
      <c r="H10" s="180" t="s">
        <v>48</v>
      </c>
    </row>
    <row r="11" spans="1:14" ht="16">
      <c r="A11" s="1" t="s">
        <v>56</v>
      </c>
      <c r="B11" s="1">
        <v>10</v>
      </c>
      <c r="C11" s="1" t="s">
        <v>59</v>
      </c>
      <c r="D11" s="180">
        <f>AVERAGE(C21:C22)</f>
        <v>107.23424575914763</v>
      </c>
      <c r="E11" s="1">
        <v>0</v>
      </c>
      <c r="F11" s="192">
        <f t="shared" si="0"/>
        <v>107.23424575914763</v>
      </c>
      <c r="G11" s="180">
        <f>C33</f>
        <v>105.62857142857145</v>
      </c>
      <c r="H11" s="180" t="s">
        <v>48</v>
      </c>
    </row>
    <row r="13" spans="1:14" ht="16">
      <c r="C13" s="1" t="s">
        <v>60</v>
      </c>
      <c r="D13" s="32" t="s">
        <v>61</v>
      </c>
      <c r="E13" s="32" t="s">
        <v>62</v>
      </c>
      <c r="F13" s="32" t="s">
        <v>63</v>
      </c>
      <c r="G13" s="32" t="s">
        <v>62</v>
      </c>
      <c r="H13" s="32" t="s">
        <v>64</v>
      </c>
      <c r="I13" s="32" t="s">
        <v>62</v>
      </c>
      <c r="J13" s="32" t="s">
        <v>65</v>
      </c>
      <c r="K13" s="32" t="s">
        <v>62</v>
      </c>
      <c r="L13" s="32" t="s">
        <v>66</v>
      </c>
      <c r="M13" s="32" t="s">
        <v>62</v>
      </c>
    </row>
    <row r="14" spans="1:14" ht="16">
      <c r="A14" s="1">
        <v>1</v>
      </c>
      <c r="B14" s="181" t="s">
        <v>47</v>
      </c>
      <c r="C14" s="180">
        <f>E14*0.5+G14*0.125+I14*0.125+K14*0.125+M14*0.125</f>
        <v>105.18049908874248</v>
      </c>
      <c r="D14" s="32">
        <v>76.14</v>
      </c>
      <c r="E14" s="39">
        <f t="shared" ref="E14:E23" si="1">D14*N14</f>
        <v>106.7433057619515</v>
      </c>
      <c r="F14" s="88">
        <v>75.724999999999994</v>
      </c>
      <c r="G14" s="39">
        <f>F14*N14</f>
        <v>106.16150287396607</v>
      </c>
      <c r="H14" s="88">
        <v>75.837999999999994</v>
      </c>
      <c r="I14" s="39">
        <f>H14*N14</f>
        <v>106.31992149165849</v>
      </c>
      <c r="J14" s="33">
        <v>72.028000000000006</v>
      </c>
      <c r="K14" s="39">
        <f t="shared" ref="K14:K23" si="2">J14*N14</f>
        <v>100.97855039955139</v>
      </c>
      <c r="L14" s="183">
        <v>72.051000000000002</v>
      </c>
      <c r="M14" s="39">
        <f t="shared" ref="M14:M23" si="3">L14*N14</f>
        <v>101.0107948969578</v>
      </c>
      <c r="N14" s="1">
        <f>H27</f>
        <v>1.4019346698443853</v>
      </c>
    </row>
    <row r="15" spans="1:14" ht="16">
      <c r="A15" s="1">
        <v>2</v>
      </c>
      <c r="B15" s="181" t="s">
        <v>49</v>
      </c>
      <c r="C15" s="193">
        <f t="shared" ref="C15:C23" si="4">E15*0.5+G15*0.125+I15*0.125+K15*0.125+M15*0.125</f>
        <v>104.93007850834151</v>
      </c>
      <c r="D15" s="32">
        <v>75.643000000000001</v>
      </c>
      <c r="E15" s="39">
        <f t="shared" si="1"/>
        <v>106.04654423103884</v>
      </c>
      <c r="F15" s="88">
        <v>76.031000000000006</v>
      </c>
      <c r="G15" s="39">
        <f t="shared" ref="G15:G23" si="5">F15*N15</f>
        <v>106.59049488293847</v>
      </c>
      <c r="H15" s="88">
        <v>76.33</v>
      </c>
      <c r="I15" s="39">
        <f t="shared" ref="I15:I23" si="6">H15*N15</f>
        <v>107.00967334922193</v>
      </c>
      <c r="J15" s="33">
        <v>71.855999999999995</v>
      </c>
      <c r="K15" s="39">
        <f t="shared" si="2"/>
        <v>100.73741763633814</v>
      </c>
      <c r="L15" s="183">
        <v>71.983999999999995</v>
      </c>
      <c r="M15" s="39">
        <f t="shared" si="3"/>
        <v>100.91686527407822</v>
      </c>
      <c r="N15" s="1">
        <f>H27</f>
        <v>1.4019346698443853</v>
      </c>
    </row>
    <row r="16" spans="1:14" ht="16">
      <c r="A16" s="1">
        <v>3</v>
      </c>
      <c r="B16" s="181" t="s">
        <v>50</v>
      </c>
      <c r="C16" s="194">
        <f t="shared" si="4"/>
        <v>105.00718491518295</v>
      </c>
      <c r="D16" s="32">
        <v>75.864999999999995</v>
      </c>
      <c r="E16" s="39">
        <f t="shared" si="1"/>
        <v>106.35777372774429</v>
      </c>
      <c r="F16" s="88">
        <v>75.832999999999998</v>
      </c>
      <c r="G16" s="39">
        <f t="shared" si="5"/>
        <v>106.31291181830927</v>
      </c>
      <c r="H16" s="88">
        <v>75.864999999999995</v>
      </c>
      <c r="I16" s="39">
        <f t="shared" si="6"/>
        <v>106.35777372774429</v>
      </c>
      <c r="J16" s="33">
        <v>71.972999999999999</v>
      </c>
      <c r="K16" s="39">
        <f t="shared" si="2"/>
        <v>100.90144399270994</v>
      </c>
      <c r="L16" s="183">
        <v>72.081999999999994</v>
      </c>
      <c r="M16" s="39">
        <f t="shared" si="3"/>
        <v>101.05425487172297</v>
      </c>
      <c r="N16" s="1">
        <f>H27</f>
        <v>1.4019346698443853</v>
      </c>
    </row>
    <row r="17" spans="1:21" ht="16">
      <c r="A17" s="1">
        <v>4</v>
      </c>
      <c r="B17" s="181" t="s">
        <v>51</v>
      </c>
      <c r="C17" s="180">
        <f t="shared" si="4"/>
        <v>106.65305621758029</v>
      </c>
      <c r="D17" s="32">
        <v>77.031000000000006</v>
      </c>
      <c r="E17" s="39">
        <f t="shared" si="1"/>
        <v>107.99242955278285</v>
      </c>
      <c r="F17" s="88">
        <v>76.372</v>
      </c>
      <c r="G17" s="39">
        <f t="shared" si="5"/>
        <v>107.06855460535539</v>
      </c>
      <c r="H17" s="88">
        <v>76.474999999999994</v>
      </c>
      <c r="I17" s="39">
        <f t="shared" si="6"/>
        <v>107.21295387634936</v>
      </c>
      <c r="J17" s="33">
        <v>73.766999999999996</v>
      </c>
      <c r="K17" s="39">
        <f t="shared" si="2"/>
        <v>103.41651479041076</v>
      </c>
      <c r="L17" s="183">
        <v>73.867000000000004</v>
      </c>
      <c r="M17" s="39">
        <f t="shared" si="3"/>
        <v>103.55670825739521</v>
      </c>
      <c r="N17" s="1">
        <f>H27</f>
        <v>1.4019346698443853</v>
      </c>
    </row>
    <row r="18" spans="1:21" ht="16">
      <c r="A18" s="1">
        <v>5</v>
      </c>
      <c r="B18" s="1" t="s">
        <v>53</v>
      </c>
      <c r="C18" s="180">
        <f t="shared" si="4"/>
        <v>106.28750175241835</v>
      </c>
      <c r="D18" s="32">
        <v>77.061999999999998</v>
      </c>
      <c r="E18" s="39">
        <f t="shared" si="1"/>
        <v>108.03588952754802</v>
      </c>
      <c r="F18" s="88">
        <v>76.573999999999998</v>
      </c>
      <c r="G18" s="39">
        <f t="shared" si="5"/>
        <v>107.35174540866396</v>
      </c>
      <c r="H18" s="88">
        <v>77.08</v>
      </c>
      <c r="I18" s="39">
        <f t="shared" si="6"/>
        <v>108.06112435160522</v>
      </c>
      <c r="J18" s="33">
        <v>72.290999999999997</v>
      </c>
      <c r="K18" s="39">
        <f t="shared" si="2"/>
        <v>101.34725921772045</v>
      </c>
      <c r="L18" s="183">
        <v>72.325999999999993</v>
      </c>
      <c r="M18" s="39">
        <f t="shared" si="3"/>
        <v>101.39632693116501</v>
      </c>
      <c r="N18" s="1">
        <f>H27</f>
        <v>1.4019346698443853</v>
      </c>
    </row>
    <row r="19" spans="1:21" ht="16">
      <c r="A19" s="1">
        <v>6</v>
      </c>
      <c r="B19" s="1" t="s">
        <v>54</v>
      </c>
      <c r="C19" s="193">
        <f t="shared" si="4"/>
        <v>105.27039814944625</v>
      </c>
      <c r="D19" s="32">
        <v>76.37</v>
      </c>
      <c r="E19" s="39">
        <f t="shared" si="1"/>
        <v>107.06575073601572</v>
      </c>
      <c r="F19" s="88">
        <v>76.016000000000005</v>
      </c>
      <c r="G19" s="39">
        <f t="shared" si="5"/>
        <v>106.56946586289079</v>
      </c>
      <c r="H19" s="88">
        <v>76.132000000000005</v>
      </c>
      <c r="I19" s="39">
        <f t="shared" si="6"/>
        <v>106.73209028459274</v>
      </c>
      <c r="J19" s="33">
        <v>71.33</v>
      </c>
      <c r="K19" s="39">
        <f t="shared" si="2"/>
        <v>100</v>
      </c>
      <c r="L19" s="183">
        <v>71.757000000000005</v>
      </c>
      <c r="M19" s="39">
        <f t="shared" si="3"/>
        <v>100.59862610402357</v>
      </c>
      <c r="N19" s="1">
        <f>H27</f>
        <v>1.4019346698443853</v>
      </c>
    </row>
    <row r="20" spans="1:21" ht="16">
      <c r="A20" s="1">
        <v>7</v>
      </c>
      <c r="B20" s="1" t="s">
        <v>55</v>
      </c>
      <c r="C20" s="194">
        <f t="shared" si="4"/>
        <v>106.04356511986542</v>
      </c>
      <c r="D20" s="32">
        <v>77.007000000000005</v>
      </c>
      <c r="E20" s="39">
        <f t="shared" si="1"/>
        <v>107.95878312070658</v>
      </c>
      <c r="F20" s="88">
        <v>76.298000000000002</v>
      </c>
      <c r="G20" s="39">
        <f t="shared" si="5"/>
        <v>106.96481143978691</v>
      </c>
      <c r="H20" s="88">
        <v>76.484999999999999</v>
      </c>
      <c r="I20" s="39">
        <f t="shared" si="6"/>
        <v>107.22697322304781</v>
      </c>
      <c r="J20" s="33">
        <v>72.102000000000004</v>
      </c>
      <c r="K20" s="39">
        <f t="shared" si="2"/>
        <v>101.08229356511987</v>
      </c>
      <c r="L20" s="183">
        <v>72.213999999999999</v>
      </c>
      <c r="M20" s="39">
        <f t="shared" si="3"/>
        <v>101.23931024814244</v>
      </c>
      <c r="N20" s="1">
        <f>H27</f>
        <v>1.4019346698443853</v>
      </c>
    </row>
    <row r="21" spans="1:21" ht="16">
      <c r="A21" s="1">
        <v>8</v>
      </c>
      <c r="B21" s="181" t="s">
        <v>57</v>
      </c>
      <c r="C21" s="193">
        <f t="shared" si="4"/>
        <v>106.69967054535257</v>
      </c>
      <c r="D21" s="32">
        <v>77.063000000000002</v>
      </c>
      <c r="E21" s="39">
        <f t="shared" si="1"/>
        <v>108.03729146221787</v>
      </c>
      <c r="F21" s="88">
        <v>76.623000000000005</v>
      </c>
      <c r="G21" s="39">
        <f t="shared" si="5"/>
        <v>107.42044020748634</v>
      </c>
      <c r="H21" s="88">
        <v>77.572000000000003</v>
      </c>
      <c r="I21" s="39">
        <f t="shared" si="6"/>
        <v>108.75087620916867</v>
      </c>
      <c r="J21" s="33">
        <v>73.007000000000005</v>
      </c>
      <c r="K21" s="39">
        <f t="shared" si="2"/>
        <v>102.35104444132905</v>
      </c>
      <c r="L21" s="183">
        <v>73.417000000000002</v>
      </c>
      <c r="M21" s="39">
        <f t="shared" si="3"/>
        <v>102.92583765596524</v>
      </c>
      <c r="N21" s="1">
        <f>H27</f>
        <v>1.4019346698443853</v>
      </c>
    </row>
    <row r="22" spans="1:21" ht="16">
      <c r="A22" s="1">
        <v>9</v>
      </c>
      <c r="B22" s="181" t="s">
        <v>58</v>
      </c>
      <c r="C22" s="194">
        <f t="shared" si="4"/>
        <v>107.76882097294268</v>
      </c>
      <c r="D22" s="32">
        <v>78.073999999999998</v>
      </c>
      <c r="E22" s="39">
        <f t="shared" si="1"/>
        <v>109.45464741343054</v>
      </c>
      <c r="F22" s="88">
        <v>77.393000000000001</v>
      </c>
      <c r="G22" s="39">
        <f t="shared" si="5"/>
        <v>108.49992990326652</v>
      </c>
      <c r="H22" s="88">
        <v>78.114000000000004</v>
      </c>
      <c r="I22" s="39">
        <f t="shared" si="6"/>
        <v>109.51072480022432</v>
      </c>
      <c r="J22" s="33">
        <v>73.549000000000007</v>
      </c>
      <c r="K22" s="39">
        <f t="shared" si="2"/>
        <v>103.11089303238471</v>
      </c>
      <c r="L22" s="183">
        <v>73.62</v>
      </c>
      <c r="M22" s="39">
        <f t="shared" si="3"/>
        <v>103.21043039394365</v>
      </c>
      <c r="N22" s="1">
        <f>H27</f>
        <v>1.4019346698443853</v>
      </c>
    </row>
    <row r="23" spans="1:21" ht="16">
      <c r="A23" s="1">
        <v>10</v>
      </c>
      <c r="B23" s="181" t="s">
        <v>59</v>
      </c>
      <c r="C23" s="180">
        <f t="shared" si="4"/>
        <v>123.71390018225152</v>
      </c>
      <c r="D23" s="32">
        <v>80.816000000000003</v>
      </c>
      <c r="E23" s="39">
        <f t="shared" si="1"/>
        <v>113.29875227814385</v>
      </c>
      <c r="F23" s="88">
        <v>117.617</v>
      </c>
      <c r="G23" s="39">
        <f t="shared" si="5"/>
        <v>164.89135006308706</v>
      </c>
      <c r="H23" s="88">
        <v>117.617</v>
      </c>
      <c r="I23" s="39">
        <f t="shared" si="6"/>
        <v>164.89135006308706</v>
      </c>
      <c r="J23" s="33">
        <v>73.683999999999997</v>
      </c>
      <c r="K23" s="39">
        <f t="shared" si="2"/>
        <v>103.30015421281368</v>
      </c>
      <c r="L23" s="183">
        <v>73.778999999999996</v>
      </c>
      <c r="M23" s="39">
        <f t="shared" si="3"/>
        <v>103.43333800644889</v>
      </c>
      <c r="N23" s="1">
        <f>H27</f>
        <v>1.4019346698443853</v>
      </c>
    </row>
    <row r="24" spans="1:21">
      <c r="F24" s="71"/>
      <c r="G24" s="71"/>
      <c r="H24" s="71"/>
      <c r="I24" s="71"/>
      <c r="J24" s="71"/>
      <c r="K24" s="71"/>
    </row>
    <row r="25" spans="1:21">
      <c r="F25" s="71"/>
      <c r="G25" s="71"/>
      <c r="H25" s="71"/>
      <c r="I25" s="71"/>
      <c r="J25" s="71"/>
      <c r="K25" s="71"/>
    </row>
    <row r="26" spans="1:21" ht="16">
      <c r="A26" s="1" t="s">
        <v>67</v>
      </c>
      <c r="B26" s="1" t="s">
        <v>49</v>
      </c>
      <c r="C26" s="180">
        <v>104.9</v>
      </c>
      <c r="F26" s="250" t="s">
        <v>68</v>
      </c>
      <c r="G26" s="250"/>
      <c r="H26" s="1" t="s">
        <v>69</v>
      </c>
      <c r="I26" s="71"/>
      <c r="J26" s="71"/>
      <c r="K26" s="71"/>
    </row>
    <row r="27" spans="1:21" ht="16">
      <c r="A27" s="1" t="s">
        <v>70</v>
      </c>
      <c r="B27" s="195" t="s">
        <v>71</v>
      </c>
      <c r="C27" s="180">
        <v>105</v>
      </c>
      <c r="E27" s="1" t="s">
        <v>54</v>
      </c>
      <c r="F27" s="1">
        <v>100</v>
      </c>
      <c r="G27" s="111">
        <v>71.33</v>
      </c>
      <c r="H27" s="1">
        <f>F27/G27</f>
        <v>1.4019346698443853</v>
      </c>
      <c r="I27" s="71"/>
      <c r="J27" s="71"/>
      <c r="K27" s="71"/>
    </row>
    <row r="28" spans="1:21" ht="16">
      <c r="A28" s="1" t="s">
        <v>72</v>
      </c>
      <c r="B28" s="1" t="s">
        <v>47</v>
      </c>
      <c r="C28" s="180">
        <v>105.2</v>
      </c>
      <c r="F28" s="71"/>
      <c r="G28" s="71"/>
      <c r="H28" s="71"/>
      <c r="I28" s="71"/>
      <c r="J28" s="71"/>
      <c r="K28" s="71"/>
    </row>
    <row r="29" spans="1:21" ht="16">
      <c r="A29" s="1" t="s">
        <v>73</v>
      </c>
      <c r="B29" s="1" t="s">
        <v>54</v>
      </c>
      <c r="C29" s="180">
        <v>105.3</v>
      </c>
      <c r="F29" s="71"/>
      <c r="G29" s="71"/>
      <c r="H29" s="71"/>
      <c r="I29" s="71"/>
      <c r="J29" s="71"/>
      <c r="K29" s="71"/>
      <c r="P29" s="71"/>
      <c r="Q29" s="71"/>
      <c r="R29" s="71"/>
      <c r="S29" s="71"/>
      <c r="T29" s="71"/>
      <c r="U29" s="71"/>
    </row>
    <row r="30" spans="1:21" ht="16">
      <c r="A30" s="1" t="s">
        <v>74</v>
      </c>
      <c r="B30" s="1" t="s">
        <v>55</v>
      </c>
      <c r="C30" s="180">
        <v>106</v>
      </c>
      <c r="F30" s="71"/>
      <c r="G30" s="71"/>
      <c r="H30" s="71"/>
      <c r="I30" s="71"/>
      <c r="J30" s="71"/>
      <c r="K30" s="71"/>
      <c r="P30" s="71"/>
      <c r="Q30" s="71"/>
      <c r="R30" s="71"/>
      <c r="S30" s="71"/>
      <c r="T30" s="71"/>
      <c r="U30" s="71"/>
    </row>
    <row r="31" spans="1:21" ht="16">
      <c r="A31" s="1" t="s">
        <v>75</v>
      </c>
      <c r="B31" s="1" t="s">
        <v>53</v>
      </c>
      <c r="C31" s="180">
        <v>106.3</v>
      </c>
      <c r="F31" s="71"/>
      <c r="G31" s="71"/>
      <c r="H31" s="71"/>
      <c r="I31" s="71"/>
      <c r="J31" s="71"/>
      <c r="K31" s="71"/>
      <c r="P31" s="71"/>
      <c r="Q31" s="71"/>
      <c r="R31" s="71"/>
      <c r="S31" s="71"/>
      <c r="T31" s="71"/>
      <c r="U31" s="71"/>
    </row>
    <row r="32" spans="1:21" ht="16">
      <c r="A32" s="1" t="s">
        <v>76</v>
      </c>
      <c r="B32" s="195" t="s">
        <v>77</v>
      </c>
      <c r="C32" s="180">
        <v>106.7</v>
      </c>
      <c r="F32" s="71"/>
      <c r="G32" s="71"/>
      <c r="H32" s="71"/>
      <c r="I32" s="71"/>
      <c r="J32" s="71"/>
      <c r="K32" s="71"/>
      <c r="P32" s="71"/>
      <c r="Q32" s="71"/>
      <c r="R32" s="71"/>
      <c r="S32" s="71"/>
      <c r="T32" s="71"/>
      <c r="U32" s="71"/>
    </row>
    <row r="33" spans="2:21" ht="16">
      <c r="B33" s="196" t="s">
        <v>78</v>
      </c>
      <c r="C33" s="197">
        <f>AVERAGE(C26:C32)</f>
        <v>105.62857142857145</v>
      </c>
      <c r="F33" s="71"/>
      <c r="G33" s="71"/>
      <c r="H33" s="71"/>
      <c r="I33" s="71"/>
      <c r="J33" s="71"/>
      <c r="K33" s="71"/>
      <c r="P33" s="71"/>
      <c r="Q33" s="71"/>
      <c r="R33" s="71"/>
      <c r="S33" s="71"/>
      <c r="T33" s="71"/>
      <c r="U33" s="71"/>
    </row>
    <row r="34" spans="2:21">
      <c r="P34" s="71"/>
      <c r="Q34" s="71"/>
      <c r="R34" s="71"/>
      <c r="S34" s="71"/>
      <c r="T34" s="71"/>
      <c r="U34" s="71"/>
    </row>
    <row r="35" spans="2:21">
      <c r="P35" s="71"/>
      <c r="Q35" s="71"/>
      <c r="R35" s="71"/>
      <c r="S35" s="71"/>
      <c r="T35" s="71"/>
      <c r="U35" s="71"/>
    </row>
    <row r="36" spans="2:21">
      <c r="P36" s="71"/>
      <c r="Q36" s="71"/>
      <c r="R36" s="71"/>
      <c r="S36" s="71"/>
      <c r="T36" s="71"/>
      <c r="U36" s="71"/>
    </row>
    <row r="37" spans="2:21">
      <c r="P37" s="71"/>
      <c r="Q37" s="71"/>
      <c r="R37" s="71"/>
      <c r="S37" s="71"/>
      <c r="T37" s="71"/>
      <c r="U37" s="71"/>
    </row>
    <row r="38" spans="2:21">
      <c r="P38" s="71"/>
      <c r="Q38" s="71"/>
      <c r="R38" s="71"/>
      <c r="S38" s="71"/>
      <c r="T38" s="71"/>
      <c r="U38" s="71"/>
    </row>
    <row r="39" spans="2:21">
      <c r="P39" s="71"/>
      <c r="Q39" s="71"/>
      <c r="R39" s="71"/>
      <c r="S39" s="71"/>
      <c r="T39" s="71"/>
      <c r="U39" s="71"/>
    </row>
    <row r="40" spans="2:21">
      <c r="P40" s="71"/>
      <c r="Q40" s="71"/>
      <c r="R40" s="71"/>
      <c r="S40" s="71"/>
      <c r="T40" s="71"/>
      <c r="U40" s="71"/>
    </row>
    <row r="41" spans="2:21">
      <c r="P41" s="71"/>
      <c r="Q41" s="71"/>
      <c r="R41" s="71"/>
      <c r="S41" s="71"/>
      <c r="T41" s="71"/>
      <c r="U41" s="71"/>
    </row>
    <row r="42" spans="2:21">
      <c r="P42" s="71"/>
      <c r="Q42" s="71"/>
      <c r="R42" s="71"/>
      <c r="S42" s="71"/>
      <c r="T42" s="71"/>
      <c r="U42" s="71"/>
    </row>
    <row r="43" spans="2:21">
      <c r="P43" s="71"/>
      <c r="Q43" s="71"/>
      <c r="R43" s="71"/>
      <c r="S43" s="71"/>
      <c r="T43" s="71"/>
      <c r="U43" s="71"/>
    </row>
    <row r="44" spans="2:21">
      <c r="P44" s="71"/>
      <c r="Q44" s="71"/>
      <c r="R44" s="71"/>
      <c r="S44" s="71"/>
      <c r="T44" s="71"/>
      <c r="U44" s="71"/>
    </row>
    <row r="45" spans="2:21">
      <c r="P45" s="71"/>
      <c r="Q45" s="71"/>
      <c r="R45" s="71"/>
      <c r="S45" s="71"/>
      <c r="T45" s="71"/>
      <c r="U45" s="71"/>
    </row>
    <row r="46" spans="2:21">
      <c r="P46" s="71"/>
      <c r="Q46" s="71"/>
      <c r="R46" s="71"/>
      <c r="S46" s="71"/>
      <c r="T46" s="71"/>
      <c r="U46" s="71"/>
    </row>
    <row r="47" spans="2:21">
      <c r="P47" s="71"/>
      <c r="Q47" s="71"/>
      <c r="R47" s="71"/>
      <c r="S47" s="71"/>
      <c r="T47" s="71"/>
      <c r="U47" s="71"/>
    </row>
    <row r="48" spans="2:21">
      <c r="P48" s="71"/>
      <c r="Q48" s="71"/>
      <c r="R48" s="71"/>
      <c r="S48" s="71"/>
      <c r="T48" s="71"/>
      <c r="U48" s="71"/>
    </row>
    <row r="49" spans="16:21">
      <c r="P49" s="71"/>
      <c r="Q49" s="71"/>
      <c r="R49" s="71"/>
      <c r="S49" s="71"/>
      <c r="T49" s="71"/>
      <c r="U49" s="71"/>
    </row>
    <row r="50" spans="16:21">
      <c r="P50" s="71"/>
      <c r="Q50" s="71"/>
      <c r="R50" s="71"/>
      <c r="S50" s="71"/>
      <c r="T50" s="71"/>
      <c r="U50" s="71"/>
    </row>
    <row r="51" spans="16:21">
      <c r="P51" s="71"/>
      <c r="Q51" s="71"/>
      <c r="R51" s="71"/>
      <c r="S51" s="71"/>
      <c r="T51" s="71"/>
      <c r="U51" s="71"/>
    </row>
    <row r="52" spans="16:21">
      <c r="P52" s="71"/>
      <c r="Q52" s="71"/>
      <c r="R52" s="71"/>
      <c r="S52" s="71"/>
      <c r="T52" s="71"/>
      <c r="U52" s="71"/>
    </row>
    <row r="53" spans="16:21">
      <c r="P53" s="71"/>
      <c r="Q53" s="71"/>
      <c r="R53" s="71"/>
      <c r="S53" s="71"/>
      <c r="T53" s="71"/>
      <c r="U53" s="71"/>
    </row>
    <row r="54" spans="16:21">
      <c r="P54" s="71"/>
      <c r="Q54" s="71"/>
      <c r="R54" s="71"/>
      <c r="S54" s="71"/>
      <c r="T54" s="71"/>
      <c r="U54" s="71"/>
    </row>
    <row r="55" spans="16:21">
      <c r="P55" s="71"/>
      <c r="Q55" s="71"/>
      <c r="R55" s="71"/>
      <c r="S55" s="71"/>
      <c r="T55" s="71"/>
      <c r="U55" s="71"/>
    </row>
    <row r="56" spans="16:21">
      <c r="P56" s="71"/>
      <c r="Q56" s="71"/>
      <c r="R56" s="71"/>
      <c r="S56" s="71"/>
      <c r="T56" s="71"/>
      <c r="U56" s="71"/>
    </row>
    <row r="57" spans="16:21">
      <c r="P57" s="71"/>
      <c r="Q57" s="71"/>
      <c r="R57" s="71"/>
      <c r="S57" s="71"/>
      <c r="T57" s="71"/>
      <c r="U57" s="71"/>
    </row>
    <row r="58" spans="16:21">
      <c r="P58" s="71"/>
      <c r="Q58" s="71"/>
      <c r="R58" s="71"/>
      <c r="S58" s="71"/>
      <c r="T58" s="71"/>
      <c r="U58" s="71"/>
    </row>
    <row r="59" spans="16:21">
      <c r="P59" s="71"/>
      <c r="Q59" s="71"/>
      <c r="R59" s="71"/>
      <c r="S59" s="71"/>
      <c r="T59" s="71"/>
      <c r="U59" s="71"/>
    </row>
    <row r="60" spans="16:21">
      <c r="P60" s="71"/>
      <c r="Q60" s="71"/>
      <c r="R60" s="71"/>
      <c r="S60" s="71"/>
      <c r="T60" s="71"/>
      <c r="U60" s="71"/>
    </row>
    <row r="61" spans="16:21">
      <c r="P61" s="71"/>
      <c r="Q61" s="71"/>
      <c r="R61" s="71"/>
      <c r="S61" s="71"/>
      <c r="T61" s="71"/>
      <c r="U61" s="71"/>
    </row>
    <row r="62" spans="16:21">
      <c r="P62" s="71"/>
      <c r="Q62" s="71"/>
      <c r="R62" s="71"/>
      <c r="S62" s="71"/>
      <c r="T62" s="71"/>
      <c r="U62" s="71"/>
    </row>
    <row r="63" spans="16:21">
      <c r="P63" s="71"/>
      <c r="Q63" s="71"/>
      <c r="R63" s="71"/>
      <c r="S63" s="71"/>
      <c r="T63" s="71"/>
      <c r="U63" s="71"/>
    </row>
    <row r="64" spans="16:21">
      <c r="P64" s="71"/>
      <c r="Q64" s="71"/>
      <c r="R64" s="71"/>
      <c r="S64" s="71"/>
      <c r="T64" s="71"/>
      <c r="U64" s="71"/>
    </row>
    <row r="65" spans="16:21">
      <c r="P65" s="71"/>
      <c r="Q65" s="71"/>
      <c r="R65" s="71"/>
      <c r="S65" s="71"/>
      <c r="T65" s="71"/>
      <c r="U65" s="71"/>
    </row>
    <row r="66" spans="16:21">
      <c r="P66" s="71"/>
      <c r="Q66" s="71"/>
      <c r="R66" s="71"/>
      <c r="S66" s="71"/>
      <c r="T66" s="71"/>
      <c r="U66" s="71"/>
    </row>
    <row r="67" spans="16:21">
      <c r="P67" s="71"/>
      <c r="Q67" s="71"/>
      <c r="R67" s="71"/>
      <c r="S67" s="71"/>
      <c r="T67" s="71"/>
      <c r="U67" s="71"/>
    </row>
    <row r="68" spans="16:21">
      <c r="P68" s="71"/>
      <c r="Q68" s="71"/>
      <c r="R68" s="71"/>
      <c r="S68" s="71"/>
      <c r="T68" s="71"/>
      <c r="U68" s="71"/>
    </row>
    <row r="69" spans="16:21">
      <c r="P69" s="71"/>
      <c r="Q69" s="71"/>
      <c r="R69" s="71"/>
      <c r="S69" s="71"/>
      <c r="T69" s="71"/>
      <c r="U69" s="71"/>
    </row>
    <row r="70" spans="16:21">
      <c r="P70" s="71"/>
      <c r="Q70" s="71"/>
      <c r="R70" s="71"/>
      <c r="S70" s="71"/>
      <c r="T70" s="71"/>
      <c r="U70" s="71"/>
    </row>
    <row r="71" spans="16:21">
      <c r="P71" s="71"/>
      <c r="Q71" s="71"/>
      <c r="R71" s="71"/>
      <c r="S71" s="71"/>
      <c r="T71" s="71"/>
      <c r="U71" s="71"/>
    </row>
    <row r="72" spans="16:21">
      <c r="P72" s="71"/>
      <c r="Q72" s="71"/>
      <c r="R72" s="71"/>
      <c r="S72" s="71"/>
      <c r="T72" s="71"/>
      <c r="U72" s="71"/>
    </row>
    <row r="73" spans="16:21">
      <c r="P73" s="71"/>
      <c r="Q73" s="71"/>
      <c r="R73" s="71"/>
      <c r="S73" s="71"/>
      <c r="T73" s="71"/>
      <c r="U73" s="71"/>
    </row>
    <row r="74" spans="16:21">
      <c r="P74" s="71"/>
      <c r="Q74" s="71"/>
      <c r="R74" s="71"/>
      <c r="S74" s="71"/>
      <c r="T74" s="71"/>
      <c r="U74" s="71"/>
    </row>
    <row r="75" spans="16:21">
      <c r="P75" s="71"/>
      <c r="Q75" s="71"/>
      <c r="R75" s="71"/>
      <c r="S75" s="71"/>
      <c r="T75" s="71"/>
      <c r="U75" s="71"/>
    </row>
    <row r="76" spans="16:21">
      <c r="P76" s="71"/>
      <c r="Q76" s="71"/>
      <c r="R76" s="71"/>
      <c r="S76" s="71"/>
      <c r="T76" s="71"/>
      <c r="U76" s="71"/>
    </row>
    <row r="77" spans="16:21">
      <c r="P77" s="71"/>
      <c r="Q77" s="71"/>
      <c r="R77" s="71"/>
      <c r="S77" s="71"/>
      <c r="T77" s="71"/>
      <c r="U77" s="71"/>
    </row>
    <row r="78" spans="16:21">
      <c r="P78" s="71"/>
      <c r="Q78" s="71"/>
      <c r="R78" s="71"/>
      <c r="S78" s="71"/>
      <c r="T78" s="71"/>
      <c r="U78" s="71"/>
    </row>
    <row r="79" spans="16:21">
      <c r="P79" s="71"/>
      <c r="Q79" s="71"/>
      <c r="R79" s="71"/>
      <c r="S79" s="71"/>
      <c r="T79" s="71"/>
      <c r="U79" s="71"/>
    </row>
    <row r="80" spans="16:21">
      <c r="P80" s="71"/>
      <c r="Q80" s="71"/>
      <c r="R80" s="71"/>
      <c r="S80" s="71"/>
      <c r="T80" s="71"/>
      <c r="U80" s="71"/>
    </row>
    <row r="81" spans="16:21">
      <c r="P81" s="71"/>
      <c r="Q81" s="71"/>
      <c r="R81" s="71"/>
      <c r="S81" s="71"/>
      <c r="T81" s="71"/>
      <c r="U81" s="71"/>
    </row>
    <row r="82" spans="16:21">
      <c r="P82" s="71"/>
      <c r="Q82" s="71"/>
      <c r="R82" s="71"/>
      <c r="S82" s="71"/>
      <c r="T82" s="71"/>
      <c r="U82" s="71"/>
    </row>
    <row r="83" spans="16:21">
      <c r="P83" s="71"/>
      <c r="Q83" s="71"/>
      <c r="R83" s="71"/>
      <c r="S83" s="71"/>
      <c r="T83" s="71"/>
      <c r="U83" s="71"/>
    </row>
    <row r="84" spans="16:21">
      <c r="P84" s="71"/>
      <c r="Q84" s="71"/>
      <c r="R84" s="71"/>
      <c r="S84" s="71"/>
      <c r="T84" s="71"/>
      <c r="U84" s="71"/>
    </row>
    <row r="85" spans="16:21">
      <c r="P85" s="71"/>
      <c r="Q85" s="71"/>
      <c r="R85" s="71"/>
      <c r="S85" s="71"/>
      <c r="T85" s="71"/>
      <c r="U85" s="71"/>
    </row>
    <row r="86" spans="16:21">
      <c r="P86" s="71"/>
      <c r="Q86" s="71"/>
      <c r="R86" s="71"/>
      <c r="S86" s="71"/>
      <c r="T86" s="71"/>
      <c r="U86" s="71"/>
    </row>
    <row r="87" spans="16:21">
      <c r="P87" s="71"/>
      <c r="Q87" s="71"/>
      <c r="R87" s="71"/>
      <c r="S87" s="71"/>
      <c r="T87" s="71"/>
      <c r="U87" s="71"/>
    </row>
    <row r="88" spans="16:21">
      <c r="P88" s="71"/>
      <c r="Q88" s="71"/>
      <c r="R88" s="71"/>
      <c r="S88" s="71"/>
      <c r="T88" s="71"/>
      <c r="U88" s="71"/>
    </row>
    <row r="89" spans="16:21">
      <c r="P89" s="71"/>
      <c r="Q89" s="71"/>
      <c r="R89" s="71"/>
      <c r="S89" s="71"/>
      <c r="T89" s="71"/>
      <c r="U89" s="71"/>
    </row>
    <row r="90" spans="16:21">
      <c r="P90" s="71"/>
      <c r="Q90" s="71"/>
      <c r="R90" s="71"/>
      <c r="S90" s="71"/>
      <c r="T90" s="71"/>
      <c r="U90" s="71"/>
    </row>
    <row r="91" spans="16:21">
      <c r="P91" s="71"/>
      <c r="Q91" s="71"/>
      <c r="R91" s="71"/>
      <c r="S91" s="71"/>
      <c r="T91" s="71"/>
      <c r="U91" s="71"/>
    </row>
    <row r="92" spans="16:21">
      <c r="P92" s="71"/>
      <c r="Q92" s="71"/>
      <c r="R92" s="71"/>
      <c r="S92" s="71"/>
      <c r="T92" s="71"/>
      <c r="U92" s="71"/>
    </row>
    <row r="93" spans="16:21">
      <c r="P93" s="71"/>
      <c r="Q93" s="71"/>
      <c r="R93" s="71"/>
      <c r="S93" s="71"/>
      <c r="T93" s="71"/>
      <c r="U93" s="71"/>
    </row>
    <row r="94" spans="16:21">
      <c r="P94" s="71"/>
      <c r="Q94" s="71"/>
      <c r="R94" s="71"/>
      <c r="S94" s="71"/>
      <c r="T94" s="71"/>
      <c r="U94" s="71"/>
    </row>
    <row r="95" spans="16:21">
      <c r="P95" s="71"/>
      <c r="Q95" s="71"/>
      <c r="R95" s="71"/>
      <c r="S95" s="71"/>
      <c r="T95" s="71"/>
      <c r="U95" s="71"/>
    </row>
    <row r="96" spans="16:21">
      <c r="P96" s="71"/>
      <c r="Q96" s="71"/>
      <c r="R96" s="71"/>
      <c r="S96" s="71"/>
      <c r="T96" s="71"/>
      <c r="U96" s="71"/>
    </row>
    <row r="97" spans="16:21">
      <c r="P97" s="71"/>
      <c r="Q97" s="71"/>
      <c r="R97" s="71"/>
      <c r="S97" s="71"/>
      <c r="T97" s="71"/>
      <c r="U97" s="71"/>
    </row>
    <row r="98" spans="16:21">
      <c r="P98" s="71"/>
      <c r="Q98" s="71"/>
      <c r="R98" s="71"/>
      <c r="S98" s="71"/>
      <c r="T98" s="71"/>
      <c r="U98" s="71"/>
    </row>
    <row r="99" spans="16:21">
      <c r="P99" s="71"/>
      <c r="Q99" s="71"/>
      <c r="R99" s="71"/>
      <c r="S99" s="71"/>
      <c r="T99" s="71"/>
      <c r="U99" s="71"/>
    </row>
    <row r="100" spans="16:21">
      <c r="P100" s="71"/>
      <c r="Q100" s="71"/>
      <c r="R100" s="71"/>
      <c r="S100" s="71"/>
      <c r="T100" s="71"/>
      <c r="U100" s="71"/>
    </row>
    <row r="101" spans="16:21">
      <c r="P101" s="71"/>
      <c r="Q101" s="71"/>
      <c r="R101" s="71"/>
      <c r="S101" s="71"/>
      <c r="T101" s="71"/>
      <c r="U101" s="71"/>
    </row>
    <row r="102" spans="16:21">
      <c r="P102" s="71"/>
      <c r="Q102" s="71"/>
      <c r="R102" s="71"/>
      <c r="S102" s="71"/>
      <c r="T102" s="71"/>
      <c r="U102" s="71"/>
    </row>
    <row r="103" spans="16:21">
      <c r="P103" s="71"/>
      <c r="Q103" s="71"/>
      <c r="R103" s="71"/>
      <c r="S103" s="71"/>
      <c r="T103" s="71"/>
      <c r="U103" s="71"/>
    </row>
    <row r="104" spans="16:21">
      <c r="P104" s="71"/>
      <c r="Q104" s="71"/>
      <c r="R104" s="71"/>
      <c r="S104" s="71"/>
      <c r="T104" s="71"/>
      <c r="U104" s="71"/>
    </row>
    <row r="105" spans="16:21">
      <c r="P105" s="71"/>
      <c r="Q105" s="71"/>
      <c r="R105" s="71"/>
      <c r="S105" s="71"/>
      <c r="T105" s="71"/>
      <c r="U105" s="71"/>
    </row>
    <row r="106" spans="16:21">
      <c r="P106" s="71"/>
      <c r="Q106" s="71"/>
      <c r="R106" s="71"/>
      <c r="S106" s="71"/>
      <c r="T106" s="71"/>
      <c r="U106" s="71"/>
    </row>
    <row r="107" spans="16:21">
      <c r="P107" s="71"/>
      <c r="Q107" s="71"/>
      <c r="R107" s="71"/>
      <c r="S107" s="71"/>
      <c r="T107" s="71"/>
      <c r="U107" s="71"/>
    </row>
    <row r="108" spans="16:21">
      <c r="P108" s="71"/>
      <c r="Q108" s="71"/>
      <c r="R108" s="71"/>
      <c r="S108" s="71"/>
      <c r="T108" s="71"/>
      <c r="U108" s="71"/>
    </row>
    <row r="109" spans="16:21">
      <c r="P109" s="71"/>
      <c r="Q109" s="71"/>
      <c r="R109" s="71"/>
      <c r="S109" s="71"/>
      <c r="T109" s="71"/>
      <c r="U109" s="71"/>
    </row>
    <row r="110" spans="16:21">
      <c r="P110" s="71"/>
      <c r="Q110" s="71"/>
      <c r="R110" s="71"/>
      <c r="S110" s="71"/>
      <c r="T110" s="71"/>
      <c r="U110" s="71"/>
    </row>
    <row r="111" spans="16:21">
      <c r="P111" s="71"/>
      <c r="Q111" s="71"/>
      <c r="R111" s="71"/>
      <c r="S111" s="71"/>
      <c r="T111" s="71"/>
      <c r="U111" s="71"/>
    </row>
    <row r="112" spans="16:21">
      <c r="P112" s="71"/>
      <c r="Q112" s="71"/>
      <c r="R112" s="71"/>
      <c r="S112" s="71"/>
      <c r="T112" s="71"/>
      <c r="U112" s="71"/>
    </row>
    <row r="113" spans="16:21">
      <c r="P113" s="71"/>
      <c r="Q113" s="71"/>
      <c r="R113" s="71"/>
      <c r="S113" s="71"/>
      <c r="T113" s="71"/>
      <c r="U113" s="71"/>
    </row>
    <row r="114" spans="16:21">
      <c r="P114" s="71"/>
      <c r="Q114" s="71"/>
      <c r="R114" s="71"/>
      <c r="S114" s="71"/>
      <c r="T114" s="71"/>
      <c r="U114" s="71"/>
    </row>
    <row r="115" spans="16:21">
      <c r="P115" s="71"/>
      <c r="Q115" s="71"/>
      <c r="R115" s="71"/>
      <c r="S115" s="71"/>
      <c r="T115" s="71"/>
      <c r="U115" s="71"/>
    </row>
    <row r="116" spans="16:21">
      <c r="P116" s="71"/>
      <c r="Q116" s="71"/>
      <c r="R116" s="71"/>
      <c r="S116" s="71"/>
      <c r="T116" s="71"/>
      <c r="U116" s="71"/>
    </row>
    <row r="117" spans="16:21">
      <c r="P117" s="71"/>
      <c r="Q117" s="71"/>
      <c r="R117" s="71"/>
      <c r="S117" s="71"/>
      <c r="T117" s="71"/>
      <c r="U117" s="71"/>
    </row>
    <row r="118" spans="16:21">
      <c r="P118" s="71"/>
      <c r="Q118" s="71"/>
      <c r="R118" s="71"/>
      <c r="S118" s="71"/>
      <c r="T118" s="71"/>
      <c r="U118" s="71"/>
    </row>
    <row r="119" spans="16:21">
      <c r="P119" s="71"/>
      <c r="Q119" s="71"/>
      <c r="R119" s="71"/>
      <c r="S119" s="71"/>
      <c r="T119" s="71"/>
      <c r="U119" s="71"/>
    </row>
    <row r="120" spans="16:21">
      <c r="P120" s="71"/>
      <c r="Q120" s="71"/>
      <c r="R120" s="71"/>
      <c r="S120" s="71"/>
      <c r="T120" s="71"/>
      <c r="U120" s="71"/>
    </row>
    <row r="121" spans="16:21">
      <c r="P121" s="71"/>
      <c r="Q121" s="71"/>
      <c r="R121" s="71"/>
      <c r="S121" s="71"/>
      <c r="T121" s="71"/>
      <c r="U121" s="71"/>
    </row>
    <row r="122" spans="16:21">
      <c r="P122" s="71"/>
      <c r="Q122" s="71"/>
      <c r="R122" s="71"/>
      <c r="S122" s="71"/>
      <c r="T122" s="71"/>
      <c r="U122" s="71"/>
    </row>
    <row r="123" spans="16:21">
      <c r="P123" s="71"/>
      <c r="Q123" s="71"/>
      <c r="R123" s="71"/>
      <c r="S123" s="71"/>
      <c r="T123" s="71"/>
      <c r="U123" s="71"/>
    </row>
    <row r="124" spans="16:21">
      <c r="P124" s="71"/>
      <c r="Q124" s="71"/>
      <c r="R124" s="71"/>
      <c r="S124" s="71"/>
      <c r="T124" s="71"/>
      <c r="U124" s="71"/>
    </row>
    <row r="125" spans="16:21">
      <c r="P125" s="71"/>
      <c r="Q125" s="71"/>
      <c r="R125" s="71"/>
      <c r="S125" s="71"/>
      <c r="T125" s="71"/>
      <c r="U125" s="71"/>
    </row>
    <row r="126" spans="16:21">
      <c r="P126" s="71"/>
      <c r="Q126" s="71"/>
      <c r="R126" s="71"/>
      <c r="S126" s="71"/>
      <c r="T126" s="71"/>
      <c r="U126" s="71"/>
    </row>
    <row r="127" spans="16:21">
      <c r="P127" s="71"/>
      <c r="Q127" s="71"/>
      <c r="R127" s="71"/>
      <c r="S127" s="71"/>
      <c r="T127" s="71"/>
      <c r="U127" s="71"/>
    </row>
    <row r="128" spans="16:21">
      <c r="P128" s="71"/>
      <c r="Q128" s="71"/>
      <c r="R128" s="71"/>
      <c r="S128" s="71"/>
      <c r="T128" s="71"/>
      <c r="U128" s="71"/>
    </row>
    <row r="129" spans="16:21">
      <c r="P129" s="71"/>
      <c r="Q129" s="71"/>
      <c r="R129" s="71"/>
      <c r="S129" s="71"/>
      <c r="T129" s="71"/>
      <c r="U129" s="71"/>
    </row>
    <row r="130" spans="16:21">
      <c r="P130" s="71"/>
      <c r="Q130" s="71"/>
      <c r="R130" s="71"/>
      <c r="S130" s="71"/>
      <c r="T130" s="71"/>
      <c r="U130" s="71"/>
    </row>
    <row r="131" spans="16:21">
      <c r="P131" s="71"/>
      <c r="Q131" s="71"/>
      <c r="R131" s="71"/>
      <c r="S131" s="71"/>
      <c r="T131" s="71"/>
      <c r="U131" s="71"/>
    </row>
    <row r="132" spans="16:21">
      <c r="P132" s="71"/>
      <c r="Q132" s="71"/>
      <c r="R132" s="71"/>
      <c r="S132" s="71"/>
      <c r="T132" s="71"/>
      <c r="U132" s="71"/>
    </row>
    <row r="133" spans="16:21">
      <c r="P133" s="71"/>
      <c r="Q133" s="71"/>
      <c r="R133" s="71"/>
      <c r="S133" s="71"/>
      <c r="T133" s="71"/>
      <c r="U133" s="71"/>
    </row>
    <row r="134" spans="16:21">
      <c r="P134" s="71"/>
      <c r="Q134" s="71"/>
      <c r="R134" s="71"/>
      <c r="S134" s="71"/>
      <c r="T134" s="71"/>
      <c r="U134" s="71"/>
    </row>
    <row r="135" spans="16:21">
      <c r="P135" s="71"/>
      <c r="Q135" s="71"/>
      <c r="R135" s="71"/>
      <c r="S135" s="71"/>
      <c r="T135" s="71"/>
      <c r="U135" s="71"/>
    </row>
    <row r="136" spans="16:21">
      <c r="P136" s="71"/>
      <c r="Q136" s="71"/>
      <c r="R136" s="71"/>
      <c r="S136" s="71"/>
      <c r="T136" s="71"/>
      <c r="U136" s="71"/>
    </row>
    <row r="137" spans="16:21">
      <c r="P137" s="71"/>
      <c r="Q137" s="71"/>
      <c r="R137" s="71"/>
      <c r="S137" s="71"/>
      <c r="T137" s="71"/>
      <c r="U137" s="71"/>
    </row>
    <row r="138" spans="16:21">
      <c r="P138" s="71"/>
      <c r="Q138" s="71"/>
      <c r="R138" s="71"/>
      <c r="S138" s="71"/>
      <c r="T138" s="71"/>
      <c r="U138" s="71"/>
    </row>
    <row r="139" spans="16:21">
      <c r="P139" s="71"/>
      <c r="Q139" s="71"/>
      <c r="R139" s="71"/>
      <c r="S139" s="71"/>
      <c r="T139" s="71"/>
      <c r="U139" s="71"/>
    </row>
    <row r="140" spans="16:21">
      <c r="P140" s="71"/>
      <c r="Q140" s="71"/>
      <c r="R140" s="71"/>
      <c r="S140" s="71"/>
      <c r="T140" s="71"/>
      <c r="U140" s="71"/>
    </row>
    <row r="141" spans="16:21">
      <c r="P141" s="71"/>
      <c r="Q141" s="71"/>
      <c r="R141" s="71"/>
      <c r="S141" s="71"/>
      <c r="T141" s="71"/>
      <c r="U141" s="71"/>
    </row>
    <row r="142" spans="16:21">
      <c r="P142" s="71"/>
      <c r="Q142" s="71"/>
      <c r="R142" s="71"/>
      <c r="S142" s="71"/>
      <c r="T142" s="71"/>
      <c r="U142" s="71"/>
    </row>
    <row r="143" spans="16:21">
      <c r="P143" s="71"/>
      <c r="Q143" s="71"/>
      <c r="R143" s="71"/>
      <c r="S143" s="71"/>
      <c r="T143" s="71"/>
      <c r="U143" s="71"/>
    </row>
    <row r="144" spans="16:21">
      <c r="P144" s="71"/>
      <c r="Q144" s="71"/>
      <c r="R144" s="71"/>
      <c r="S144" s="71"/>
      <c r="T144" s="71"/>
      <c r="U144" s="71"/>
    </row>
    <row r="145" spans="16:21">
      <c r="P145" s="71"/>
      <c r="Q145" s="71"/>
      <c r="R145" s="71"/>
      <c r="S145" s="71"/>
      <c r="T145" s="71"/>
      <c r="U145" s="71"/>
    </row>
    <row r="146" spans="16:21">
      <c r="P146" s="71"/>
      <c r="Q146" s="71"/>
      <c r="R146" s="71"/>
      <c r="S146" s="71"/>
      <c r="T146" s="71"/>
      <c r="U146" s="71"/>
    </row>
    <row r="147" spans="16:21">
      <c r="P147" s="71"/>
      <c r="Q147" s="71"/>
      <c r="R147" s="71"/>
      <c r="S147" s="71"/>
      <c r="T147" s="71"/>
      <c r="U147" s="71"/>
    </row>
    <row r="148" spans="16:21">
      <c r="P148" s="71"/>
      <c r="Q148" s="71"/>
      <c r="R148" s="71"/>
      <c r="S148" s="71"/>
      <c r="T148" s="71"/>
      <c r="U148" s="71"/>
    </row>
    <row r="149" spans="16:21">
      <c r="P149" s="71"/>
      <c r="Q149" s="71"/>
      <c r="R149" s="71"/>
      <c r="S149" s="71"/>
      <c r="T149" s="71"/>
      <c r="U149" s="71"/>
    </row>
    <row r="150" spans="16:21">
      <c r="P150" s="71"/>
      <c r="Q150" s="71"/>
      <c r="R150" s="71"/>
      <c r="S150" s="71"/>
      <c r="T150" s="71"/>
      <c r="U150" s="71"/>
    </row>
    <row r="151" spans="16:21">
      <c r="P151" s="71"/>
      <c r="Q151" s="71"/>
      <c r="R151" s="71"/>
      <c r="S151" s="71"/>
      <c r="T151" s="71"/>
      <c r="U151" s="71"/>
    </row>
    <row r="152" spans="16:21">
      <c r="P152" s="71"/>
      <c r="Q152" s="71"/>
      <c r="R152" s="71"/>
      <c r="S152" s="71"/>
      <c r="T152" s="71"/>
      <c r="U152" s="71"/>
    </row>
    <row r="153" spans="16:21">
      <c r="P153" s="71"/>
      <c r="Q153" s="71"/>
      <c r="R153" s="71"/>
      <c r="S153" s="71"/>
      <c r="T153" s="71"/>
      <c r="U153" s="71"/>
    </row>
    <row r="154" spans="16:21">
      <c r="P154" s="71"/>
      <c r="Q154" s="71"/>
      <c r="R154" s="71"/>
      <c r="S154" s="71"/>
      <c r="T154" s="71"/>
      <c r="U154" s="71"/>
    </row>
    <row r="155" spans="16:21">
      <c r="P155" s="71"/>
      <c r="Q155" s="71"/>
      <c r="R155" s="71"/>
      <c r="S155" s="71"/>
      <c r="T155" s="71"/>
      <c r="U155" s="71"/>
    </row>
    <row r="156" spans="16:21">
      <c r="P156" s="71"/>
      <c r="Q156" s="71"/>
      <c r="R156" s="71"/>
      <c r="S156" s="71"/>
      <c r="T156" s="71"/>
      <c r="U156" s="71"/>
    </row>
    <row r="157" spans="16:21">
      <c r="P157" s="71"/>
      <c r="Q157" s="71"/>
      <c r="R157" s="71"/>
      <c r="S157" s="71"/>
      <c r="T157" s="71"/>
      <c r="U157" s="71"/>
    </row>
    <row r="158" spans="16:21">
      <c r="P158" s="71"/>
      <c r="Q158" s="71"/>
      <c r="R158" s="71"/>
      <c r="S158" s="71"/>
      <c r="T158" s="71"/>
      <c r="U158" s="71"/>
    </row>
    <row r="159" spans="16:21">
      <c r="P159" s="71"/>
      <c r="Q159" s="71"/>
      <c r="R159" s="71"/>
      <c r="S159" s="71"/>
      <c r="T159" s="71"/>
      <c r="U159" s="71"/>
    </row>
    <row r="160" spans="16:21">
      <c r="P160" s="71"/>
      <c r="Q160" s="71"/>
      <c r="R160" s="71"/>
      <c r="S160" s="71"/>
      <c r="T160" s="71"/>
      <c r="U160" s="71"/>
    </row>
    <row r="161" spans="16:21">
      <c r="P161" s="71"/>
      <c r="Q161" s="71"/>
      <c r="R161" s="71"/>
      <c r="S161" s="71"/>
      <c r="T161" s="71"/>
      <c r="U161" s="71"/>
    </row>
    <row r="162" spans="16:21">
      <c r="P162" s="71"/>
      <c r="Q162" s="71"/>
      <c r="R162" s="71"/>
      <c r="S162" s="71"/>
      <c r="T162" s="71"/>
      <c r="U162" s="71"/>
    </row>
    <row r="163" spans="16:21">
      <c r="P163" s="71"/>
      <c r="Q163" s="71"/>
      <c r="R163" s="71"/>
      <c r="S163" s="71"/>
      <c r="T163" s="71"/>
      <c r="U163" s="71"/>
    </row>
    <row r="164" spans="16:21">
      <c r="P164" s="71"/>
      <c r="Q164" s="71"/>
      <c r="R164" s="71"/>
      <c r="S164" s="71"/>
      <c r="T164" s="71"/>
      <c r="U164" s="71"/>
    </row>
    <row r="165" spans="16:21">
      <c r="P165" s="71"/>
      <c r="Q165" s="71"/>
      <c r="R165" s="71"/>
      <c r="S165" s="71"/>
      <c r="T165" s="71"/>
      <c r="U165" s="71"/>
    </row>
    <row r="166" spans="16:21">
      <c r="P166" s="71"/>
      <c r="Q166" s="71"/>
      <c r="R166" s="71"/>
      <c r="S166" s="71"/>
      <c r="T166" s="71"/>
      <c r="U166" s="71"/>
    </row>
    <row r="167" spans="16:21">
      <c r="P167" s="71"/>
      <c r="Q167" s="71"/>
      <c r="R167" s="71"/>
      <c r="S167" s="71"/>
      <c r="T167" s="71"/>
      <c r="U167" s="71"/>
    </row>
    <row r="168" spans="16:21">
      <c r="P168" s="71"/>
      <c r="Q168" s="71"/>
      <c r="R168" s="71"/>
      <c r="S168" s="71"/>
      <c r="T168" s="71"/>
      <c r="U168" s="71"/>
    </row>
    <row r="169" spans="16:21">
      <c r="P169" s="71"/>
      <c r="Q169" s="71"/>
      <c r="R169" s="71"/>
      <c r="S169" s="71"/>
      <c r="T169" s="71"/>
      <c r="U169" s="71"/>
    </row>
    <row r="170" spans="16:21">
      <c r="P170" s="71"/>
      <c r="Q170" s="71"/>
      <c r="R170" s="71"/>
      <c r="S170" s="71"/>
      <c r="T170" s="71"/>
      <c r="U170" s="71"/>
    </row>
    <row r="171" spans="16:21">
      <c r="P171" s="71"/>
      <c r="Q171" s="71"/>
      <c r="R171" s="71"/>
      <c r="S171" s="71"/>
      <c r="T171" s="71"/>
      <c r="U171" s="71"/>
    </row>
    <row r="172" spans="16:21">
      <c r="P172" s="71"/>
      <c r="Q172" s="71"/>
      <c r="R172" s="71"/>
      <c r="S172" s="71"/>
      <c r="T172" s="71"/>
      <c r="U172" s="71"/>
    </row>
    <row r="173" spans="16:21">
      <c r="P173" s="71"/>
      <c r="Q173" s="71"/>
      <c r="R173" s="71"/>
      <c r="S173" s="71"/>
      <c r="T173" s="71"/>
      <c r="U173" s="71"/>
    </row>
    <row r="174" spans="16:21">
      <c r="P174" s="71"/>
      <c r="Q174" s="71"/>
      <c r="R174" s="71"/>
      <c r="S174" s="71"/>
      <c r="T174" s="71"/>
      <c r="U174" s="71"/>
    </row>
    <row r="175" spans="16:21">
      <c r="P175" s="71"/>
      <c r="Q175" s="71"/>
      <c r="R175" s="71"/>
      <c r="S175" s="71"/>
      <c r="T175" s="71"/>
      <c r="U175" s="71"/>
    </row>
    <row r="176" spans="16:21">
      <c r="P176" s="71"/>
      <c r="Q176" s="71"/>
      <c r="R176" s="71"/>
      <c r="S176" s="71"/>
      <c r="T176" s="71"/>
      <c r="U176" s="71"/>
    </row>
    <row r="177" spans="16:21">
      <c r="P177" s="71"/>
      <c r="Q177" s="71"/>
      <c r="R177" s="71"/>
      <c r="S177" s="71"/>
      <c r="T177" s="71"/>
      <c r="U177" s="71"/>
    </row>
    <row r="178" spans="16:21">
      <c r="P178" s="71"/>
      <c r="Q178" s="71"/>
      <c r="R178" s="71"/>
      <c r="S178" s="71"/>
      <c r="T178" s="71"/>
      <c r="U178" s="71"/>
    </row>
    <row r="179" spans="16:21">
      <c r="P179" s="71"/>
      <c r="Q179" s="71"/>
      <c r="R179" s="71"/>
      <c r="S179" s="71"/>
      <c r="T179" s="71"/>
      <c r="U179" s="71"/>
    </row>
    <row r="180" spans="16:21">
      <c r="P180" s="71"/>
      <c r="Q180" s="71"/>
      <c r="R180" s="71"/>
      <c r="S180" s="71"/>
      <c r="T180" s="71"/>
      <c r="U180" s="71"/>
    </row>
    <row r="181" spans="16:21">
      <c r="P181" s="71"/>
      <c r="Q181" s="71"/>
      <c r="R181" s="71"/>
      <c r="S181" s="71"/>
      <c r="T181" s="71"/>
      <c r="U181" s="71"/>
    </row>
    <row r="182" spans="16:21">
      <c r="P182" s="71"/>
      <c r="Q182" s="71"/>
      <c r="R182" s="71"/>
      <c r="S182" s="71"/>
      <c r="T182" s="71"/>
      <c r="U182" s="71"/>
    </row>
    <row r="183" spans="16:21">
      <c r="P183" s="71"/>
      <c r="Q183" s="71"/>
      <c r="R183" s="71"/>
      <c r="S183" s="71"/>
      <c r="T183" s="71"/>
      <c r="U183" s="71"/>
    </row>
    <row r="184" spans="16:21">
      <c r="P184" s="71"/>
      <c r="Q184" s="71"/>
      <c r="R184" s="71"/>
      <c r="S184" s="71"/>
      <c r="T184" s="71"/>
      <c r="U184" s="71"/>
    </row>
    <row r="185" spans="16:21">
      <c r="P185" s="71"/>
      <c r="Q185" s="71"/>
      <c r="R185" s="71"/>
      <c r="S185" s="71"/>
      <c r="T185" s="71"/>
      <c r="U185" s="71"/>
    </row>
    <row r="186" spans="16:21">
      <c r="P186" s="71"/>
      <c r="Q186" s="71"/>
      <c r="R186" s="71"/>
      <c r="S186" s="71"/>
      <c r="T186" s="71"/>
      <c r="U186" s="71"/>
    </row>
    <row r="187" spans="16:21">
      <c r="P187" s="71"/>
      <c r="Q187" s="71"/>
      <c r="R187" s="71"/>
      <c r="S187" s="71"/>
      <c r="T187" s="71"/>
      <c r="U187" s="71"/>
    </row>
    <row r="188" spans="16:21">
      <c r="P188" s="71"/>
      <c r="Q188" s="71"/>
      <c r="R188" s="71"/>
      <c r="S188" s="71"/>
      <c r="T188" s="71"/>
      <c r="U188" s="71"/>
    </row>
    <row r="189" spans="16:21">
      <c r="P189" s="71"/>
      <c r="Q189" s="71"/>
      <c r="R189" s="71"/>
      <c r="S189" s="71"/>
      <c r="T189" s="71"/>
      <c r="U189" s="71"/>
    </row>
    <row r="190" spans="16:21">
      <c r="P190" s="71"/>
      <c r="Q190" s="71"/>
      <c r="R190" s="71"/>
      <c r="S190" s="71"/>
      <c r="T190" s="71"/>
      <c r="U190" s="71"/>
    </row>
    <row r="191" spans="16:21">
      <c r="P191" s="71"/>
      <c r="Q191" s="71"/>
      <c r="R191" s="71"/>
      <c r="S191" s="71"/>
      <c r="T191" s="71"/>
      <c r="U191" s="71"/>
    </row>
    <row r="192" spans="16:21">
      <c r="P192" s="71"/>
      <c r="Q192" s="71"/>
      <c r="R192" s="71"/>
      <c r="S192" s="71"/>
      <c r="T192" s="71"/>
      <c r="U192" s="71"/>
    </row>
    <row r="193" spans="16:21">
      <c r="P193" s="71"/>
      <c r="Q193" s="71"/>
      <c r="R193" s="71"/>
      <c r="S193" s="71"/>
      <c r="T193" s="71"/>
      <c r="U193" s="71"/>
    </row>
    <row r="194" spans="16:21">
      <c r="P194" s="71"/>
      <c r="Q194" s="71"/>
      <c r="R194" s="71"/>
      <c r="S194" s="71"/>
      <c r="T194" s="71"/>
      <c r="U194" s="71"/>
    </row>
    <row r="195" spans="16:21">
      <c r="P195" s="71"/>
      <c r="Q195" s="71"/>
      <c r="R195" s="71"/>
      <c r="S195" s="71"/>
      <c r="T195" s="71"/>
      <c r="U195" s="71"/>
    </row>
    <row r="196" spans="16:21">
      <c r="P196" s="71"/>
      <c r="Q196" s="71"/>
      <c r="R196" s="71"/>
      <c r="S196" s="71"/>
      <c r="T196" s="71"/>
      <c r="U196" s="71"/>
    </row>
    <row r="197" spans="16:21">
      <c r="P197" s="71"/>
      <c r="Q197" s="71"/>
      <c r="R197" s="71"/>
      <c r="S197" s="71"/>
      <c r="T197" s="71"/>
      <c r="U197" s="71"/>
    </row>
    <row r="198" spans="16:21">
      <c r="P198" s="71"/>
      <c r="Q198" s="71"/>
      <c r="R198" s="71"/>
      <c r="S198" s="71"/>
      <c r="T198" s="71"/>
      <c r="U198" s="71"/>
    </row>
    <row r="199" spans="16:21">
      <c r="P199" s="71"/>
      <c r="Q199" s="71"/>
      <c r="R199" s="71"/>
      <c r="S199" s="71"/>
      <c r="T199" s="71"/>
      <c r="U199" s="71"/>
    </row>
    <row r="200" spans="16:21">
      <c r="P200" s="71"/>
      <c r="Q200" s="71"/>
      <c r="R200" s="71"/>
      <c r="S200" s="71"/>
      <c r="T200" s="71"/>
      <c r="U200" s="71"/>
    </row>
    <row r="201" spans="16:21">
      <c r="P201" s="71"/>
      <c r="Q201" s="71"/>
      <c r="R201" s="71"/>
      <c r="S201" s="71"/>
      <c r="T201" s="71"/>
      <c r="U201" s="71"/>
    </row>
    <row r="202" spans="16:21">
      <c r="P202" s="71"/>
      <c r="Q202" s="71"/>
      <c r="R202" s="71"/>
      <c r="S202" s="71"/>
      <c r="T202" s="71"/>
      <c r="U202" s="71"/>
    </row>
    <row r="203" spans="16:21">
      <c r="P203" s="71"/>
      <c r="Q203" s="71"/>
      <c r="R203" s="71"/>
      <c r="S203" s="71"/>
      <c r="T203" s="71"/>
      <c r="U203" s="71"/>
    </row>
    <row r="204" spans="16:21">
      <c r="P204" s="71"/>
      <c r="Q204" s="71"/>
      <c r="R204" s="71"/>
      <c r="S204" s="71"/>
      <c r="T204" s="71"/>
      <c r="U204" s="71"/>
    </row>
    <row r="205" spans="16:21">
      <c r="P205" s="71"/>
      <c r="Q205" s="71"/>
      <c r="R205" s="71"/>
      <c r="S205" s="71"/>
      <c r="T205" s="71"/>
      <c r="U205" s="71"/>
    </row>
    <row r="206" spans="16:21">
      <c r="P206" s="71"/>
      <c r="Q206" s="71"/>
      <c r="R206" s="71"/>
      <c r="S206" s="71"/>
      <c r="T206" s="71"/>
      <c r="U206" s="71"/>
    </row>
    <row r="207" spans="16:21">
      <c r="P207" s="71"/>
      <c r="Q207" s="71"/>
      <c r="R207" s="71"/>
      <c r="S207" s="71"/>
      <c r="T207" s="71"/>
      <c r="U207" s="71"/>
    </row>
    <row r="208" spans="16:21">
      <c r="P208" s="71"/>
      <c r="Q208" s="71"/>
      <c r="R208" s="71"/>
      <c r="S208" s="71"/>
      <c r="T208" s="71"/>
      <c r="U208" s="71"/>
    </row>
    <row r="209" spans="16:21">
      <c r="P209" s="71"/>
      <c r="Q209" s="71"/>
      <c r="R209" s="71"/>
      <c r="S209" s="71"/>
      <c r="T209" s="71"/>
      <c r="U209" s="71"/>
    </row>
    <row r="210" spans="16:21">
      <c r="P210" s="71"/>
      <c r="Q210" s="71"/>
      <c r="R210" s="71"/>
      <c r="S210" s="71"/>
      <c r="T210" s="71"/>
      <c r="U210" s="71"/>
    </row>
    <row r="211" spans="16:21">
      <c r="P211" s="71"/>
      <c r="Q211" s="71"/>
      <c r="R211" s="71"/>
      <c r="S211" s="71"/>
      <c r="T211" s="71"/>
      <c r="U211" s="71"/>
    </row>
    <row r="212" spans="16:21">
      <c r="P212" s="71"/>
      <c r="Q212" s="71"/>
      <c r="R212" s="71"/>
      <c r="S212" s="71"/>
      <c r="T212" s="71"/>
      <c r="U212" s="71"/>
    </row>
    <row r="213" spans="16:21">
      <c r="P213" s="71"/>
      <c r="Q213" s="71"/>
      <c r="R213" s="71"/>
      <c r="S213" s="71"/>
      <c r="T213" s="71"/>
      <c r="U213" s="71"/>
    </row>
    <row r="214" spans="16:21">
      <c r="P214" s="71"/>
      <c r="Q214" s="71"/>
      <c r="R214" s="71"/>
      <c r="S214" s="71"/>
      <c r="T214" s="71"/>
      <c r="U214" s="71"/>
    </row>
    <row r="215" spans="16:21">
      <c r="P215" s="71"/>
      <c r="Q215" s="71"/>
      <c r="R215" s="71"/>
      <c r="S215" s="71"/>
      <c r="T215" s="71"/>
      <c r="U215" s="71"/>
    </row>
    <row r="216" spans="16:21">
      <c r="P216" s="71"/>
      <c r="Q216" s="71"/>
      <c r="R216" s="71"/>
      <c r="S216" s="71"/>
      <c r="T216" s="71"/>
      <c r="U216" s="71"/>
    </row>
    <row r="217" spans="16:21">
      <c r="P217" s="71"/>
      <c r="Q217" s="71"/>
      <c r="R217" s="71"/>
      <c r="S217" s="71"/>
      <c r="T217" s="71"/>
      <c r="U217" s="71"/>
    </row>
    <row r="218" spans="16:21">
      <c r="P218" s="71"/>
      <c r="Q218" s="71"/>
      <c r="R218" s="71"/>
      <c r="S218" s="71"/>
      <c r="T218" s="71"/>
      <c r="U218" s="71"/>
    </row>
    <row r="219" spans="16:21">
      <c r="P219" s="71"/>
      <c r="Q219" s="71"/>
      <c r="R219" s="71"/>
      <c r="S219" s="71"/>
      <c r="T219" s="71"/>
      <c r="U219" s="71"/>
    </row>
    <row r="220" spans="16:21">
      <c r="P220" s="71"/>
      <c r="Q220" s="71"/>
      <c r="R220" s="71"/>
      <c r="S220" s="71"/>
      <c r="T220" s="71"/>
      <c r="U220" s="71"/>
    </row>
    <row r="221" spans="16:21">
      <c r="P221" s="71"/>
      <c r="Q221" s="71"/>
      <c r="R221" s="71"/>
      <c r="S221" s="71"/>
      <c r="T221" s="71"/>
      <c r="U221" s="71"/>
    </row>
    <row r="222" spans="16:21">
      <c r="P222" s="71"/>
      <c r="Q222" s="71"/>
      <c r="R222" s="71"/>
      <c r="S222" s="71"/>
      <c r="T222" s="71"/>
      <c r="U222" s="71"/>
    </row>
    <row r="223" spans="16:21">
      <c r="P223" s="71"/>
      <c r="Q223" s="71"/>
      <c r="R223" s="71"/>
      <c r="S223" s="71"/>
      <c r="T223" s="71"/>
      <c r="U223" s="71"/>
    </row>
    <row r="224" spans="16:21">
      <c r="P224" s="71"/>
      <c r="Q224" s="71"/>
      <c r="R224" s="71"/>
      <c r="S224" s="71"/>
      <c r="T224" s="71"/>
      <c r="U224" s="71"/>
    </row>
    <row r="225" spans="16:21">
      <c r="P225" s="71"/>
      <c r="Q225" s="71"/>
      <c r="R225" s="71"/>
      <c r="S225" s="71"/>
      <c r="T225" s="71"/>
      <c r="U225" s="71"/>
    </row>
    <row r="226" spans="16:21">
      <c r="P226" s="71"/>
      <c r="Q226" s="71"/>
      <c r="R226" s="71"/>
      <c r="S226" s="71"/>
      <c r="T226" s="71"/>
      <c r="U226" s="71"/>
    </row>
    <row r="227" spans="16:21">
      <c r="P227" s="71"/>
      <c r="Q227" s="71"/>
      <c r="R227" s="71"/>
      <c r="S227" s="71"/>
      <c r="T227" s="71"/>
      <c r="U227" s="71"/>
    </row>
    <row r="228" spans="16:21">
      <c r="P228" s="71"/>
      <c r="Q228" s="71"/>
      <c r="R228" s="71"/>
      <c r="S228" s="71"/>
      <c r="T228" s="71"/>
      <c r="U228" s="71"/>
    </row>
    <row r="229" spans="16:21">
      <c r="P229" s="71"/>
      <c r="Q229" s="71"/>
      <c r="R229" s="71"/>
      <c r="S229" s="71"/>
      <c r="T229" s="71"/>
      <c r="U229" s="71"/>
    </row>
    <row r="230" spans="16:21">
      <c r="P230" s="71"/>
      <c r="Q230" s="71"/>
      <c r="R230" s="71"/>
      <c r="S230" s="71"/>
      <c r="T230" s="71"/>
      <c r="U230" s="71"/>
    </row>
    <row r="231" spans="16:21">
      <c r="P231" s="71"/>
      <c r="Q231" s="71"/>
      <c r="R231" s="71"/>
      <c r="S231" s="71"/>
      <c r="T231" s="71"/>
      <c r="U231" s="71"/>
    </row>
    <row r="232" spans="16:21">
      <c r="P232" s="71"/>
      <c r="Q232" s="71"/>
      <c r="R232" s="71"/>
      <c r="S232" s="71"/>
      <c r="T232" s="71"/>
      <c r="U232" s="71"/>
    </row>
    <row r="233" spans="16:21">
      <c r="P233" s="71"/>
      <c r="Q233" s="71"/>
      <c r="R233" s="71"/>
      <c r="S233" s="71"/>
      <c r="T233" s="71"/>
      <c r="U233" s="71"/>
    </row>
    <row r="234" spans="16:21">
      <c r="P234" s="71"/>
      <c r="Q234" s="71"/>
      <c r="R234" s="71"/>
      <c r="S234" s="71"/>
      <c r="T234" s="71"/>
      <c r="U234" s="71"/>
    </row>
    <row r="235" spans="16:21">
      <c r="P235" s="71"/>
      <c r="Q235" s="71"/>
      <c r="R235" s="71"/>
      <c r="S235" s="71"/>
      <c r="T235" s="71"/>
      <c r="U235" s="71"/>
    </row>
    <row r="236" spans="16:21">
      <c r="P236" s="71"/>
      <c r="Q236" s="71"/>
      <c r="R236" s="71"/>
      <c r="S236" s="71"/>
      <c r="T236" s="71"/>
      <c r="U236" s="71"/>
    </row>
    <row r="237" spans="16:21">
      <c r="P237" s="71"/>
      <c r="Q237" s="71"/>
      <c r="R237" s="71"/>
      <c r="S237" s="71"/>
      <c r="T237" s="71"/>
      <c r="U237" s="71"/>
    </row>
    <row r="238" spans="16:21">
      <c r="P238" s="71"/>
      <c r="Q238" s="71"/>
      <c r="R238" s="71"/>
      <c r="S238" s="71"/>
      <c r="T238" s="71"/>
      <c r="U238" s="71"/>
    </row>
    <row r="239" spans="16:21">
      <c r="P239" s="71"/>
      <c r="Q239" s="71"/>
      <c r="R239" s="71"/>
      <c r="S239" s="71"/>
      <c r="T239" s="71"/>
      <c r="U239" s="71"/>
    </row>
    <row r="240" spans="16:21">
      <c r="P240" s="71"/>
      <c r="Q240" s="71"/>
      <c r="R240" s="71"/>
      <c r="S240" s="71"/>
      <c r="T240" s="71"/>
      <c r="U240" s="71"/>
    </row>
    <row r="241" spans="16:21">
      <c r="P241" s="71"/>
      <c r="Q241" s="71"/>
      <c r="R241" s="71"/>
      <c r="S241" s="71"/>
      <c r="T241" s="71"/>
      <c r="U241" s="71"/>
    </row>
    <row r="242" spans="16:21">
      <c r="P242" s="71"/>
      <c r="Q242" s="71"/>
      <c r="R242" s="71"/>
      <c r="S242" s="71"/>
      <c r="T242" s="71"/>
      <c r="U242" s="71"/>
    </row>
    <row r="243" spans="16:21">
      <c r="P243" s="71"/>
      <c r="Q243" s="71"/>
      <c r="R243" s="71"/>
      <c r="S243" s="71"/>
      <c r="T243" s="71"/>
      <c r="U243" s="71"/>
    </row>
    <row r="244" spans="16:21">
      <c r="P244" s="71"/>
      <c r="Q244" s="71"/>
      <c r="R244" s="71"/>
      <c r="S244" s="71"/>
      <c r="T244" s="71"/>
      <c r="U244" s="71"/>
    </row>
    <row r="245" spans="16:21">
      <c r="P245" s="71"/>
      <c r="Q245" s="71"/>
      <c r="R245" s="71"/>
      <c r="S245" s="71"/>
      <c r="T245" s="71"/>
      <c r="U245" s="71"/>
    </row>
    <row r="246" spans="16:21">
      <c r="P246" s="71"/>
      <c r="Q246" s="71"/>
      <c r="R246" s="71"/>
      <c r="S246" s="71"/>
      <c r="T246" s="71"/>
      <c r="U246" s="71"/>
    </row>
    <row r="247" spans="16:21">
      <c r="P247" s="71"/>
      <c r="Q247" s="71"/>
      <c r="R247" s="71"/>
      <c r="S247" s="71"/>
      <c r="T247" s="71"/>
      <c r="U247" s="71"/>
    </row>
    <row r="248" spans="16:21">
      <c r="P248" s="71"/>
      <c r="Q248" s="71"/>
      <c r="R248" s="71"/>
      <c r="S248" s="71"/>
      <c r="T248" s="71"/>
      <c r="U248" s="71"/>
    </row>
    <row r="249" spans="16:21">
      <c r="P249" s="71"/>
      <c r="Q249" s="71"/>
      <c r="R249" s="71"/>
      <c r="S249" s="71"/>
      <c r="T249" s="71"/>
      <c r="U249" s="71"/>
    </row>
    <row r="250" spans="16:21">
      <c r="P250" s="71"/>
      <c r="Q250" s="71"/>
      <c r="R250" s="71"/>
      <c r="S250" s="71"/>
      <c r="T250" s="71"/>
      <c r="U250" s="71"/>
    </row>
    <row r="251" spans="16:21">
      <c r="P251" s="71"/>
      <c r="Q251" s="71"/>
      <c r="R251" s="71"/>
      <c r="S251" s="71"/>
      <c r="T251" s="71"/>
      <c r="U251" s="71"/>
    </row>
    <row r="252" spans="16:21">
      <c r="P252" s="71"/>
      <c r="Q252" s="71"/>
      <c r="R252" s="71"/>
      <c r="S252" s="71"/>
      <c r="T252" s="71"/>
      <c r="U252" s="71"/>
    </row>
    <row r="253" spans="16:21">
      <c r="P253" s="71"/>
      <c r="Q253" s="71"/>
      <c r="R253" s="71"/>
      <c r="S253" s="71"/>
      <c r="T253" s="71"/>
      <c r="U253" s="71"/>
    </row>
    <row r="254" spans="16:21">
      <c r="P254" s="71"/>
      <c r="Q254" s="71"/>
      <c r="R254" s="71"/>
      <c r="S254" s="71"/>
      <c r="T254" s="71"/>
      <c r="U254" s="71"/>
    </row>
    <row r="255" spans="16:21">
      <c r="P255" s="71"/>
      <c r="Q255" s="71"/>
      <c r="R255" s="71"/>
      <c r="S255" s="71"/>
      <c r="T255" s="71"/>
      <c r="U255" s="71"/>
    </row>
    <row r="256" spans="16:21">
      <c r="P256" s="71"/>
      <c r="Q256" s="71"/>
      <c r="R256" s="71"/>
      <c r="S256" s="71"/>
      <c r="T256" s="71"/>
      <c r="U256" s="71"/>
    </row>
    <row r="257" spans="16:21">
      <c r="P257" s="71"/>
      <c r="Q257" s="71"/>
      <c r="R257" s="71"/>
      <c r="S257" s="71"/>
      <c r="T257" s="71"/>
      <c r="U257" s="71"/>
    </row>
    <row r="258" spans="16:21">
      <c r="P258" s="71"/>
      <c r="Q258" s="71"/>
      <c r="R258" s="71"/>
      <c r="S258" s="71"/>
      <c r="T258" s="71"/>
      <c r="U258" s="71"/>
    </row>
    <row r="259" spans="16:21">
      <c r="P259" s="71"/>
      <c r="Q259" s="71"/>
      <c r="R259" s="71"/>
      <c r="S259" s="71"/>
      <c r="T259" s="71"/>
      <c r="U259" s="71"/>
    </row>
    <row r="260" spans="16:21">
      <c r="P260" s="71"/>
      <c r="Q260" s="71"/>
      <c r="R260" s="71"/>
      <c r="S260" s="71"/>
      <c r="T260" s="71"/>
      <c r="U260" s="71"/>
    </row>
    <row r="261" spans="16:21">
      <c r="P261" s="71"/>
      <c r="Q261" s="71"/>
      <c r="R261" s="71"/>
      <c r="S261" s="71"/>
      <c r="T261" s="71"/>
      <c r="U261" s="71"/>
    </row>
    <row r="262" spans="16:21">
      <c r="P262" s="71"/>
      <c r="Q262" s="71"/>
      <c r="R262" s="71"/>
      <c r="S262" s="71"/>
      <c r="T262" s="71"/>
      <c r="U262" s="71"/>
    </row>
    <row r="263" spans="16:21">
      <c r="P263" s="71"/>
      <c r="Q263" s="71"/>
      <c r="R263" s="71"/>
      <c r="S263" s="71"/>
      <c r="T263" s="71"/>
      <c r="U263" s="71"/>
    </row>
    <row r="264" spans="16:21">
      <c r="P264" s="71"/>
      <c r="Q264" s="71"/>
      <c r="R264" s="71"/>
      <c r="S264" s="71"/>
      <c r="T264" s="71"/>
      <c r="U264" s="71"/>
    </row>
    <row r="265" spans="16:21">
      <c r="P265" s="71"/>
      <c r="Q265" s="71"/>
      <c r="R265" s="71"/>
      <c r="S265" s="71"/>
      <c r="T265" s="71"/>
      <c r="U265" s="71"/>
    </row>
    <row r="266" spans="16:21">
      <c r="P266" s="71"/>
      <c r="Q266" s="71"/>
      <c r="R266" s="71"/>
      <c r="S266" s="71"/>
      <c r="T266" s="71"/>
      <c r="U266" s="71"/>
    </row>
    <row r="267" spans="16:21">
      <c r="P267" s="71"/>
      <c r="Q267" s="71"/>
      <c r="R267" s="71"/>
      <c r="S267" s="71"/>
      <c r="T267" s="71"/>
      <c r="U267" s="71"/>
    </row>
    <row r="268" spans="16:21">
      <c r="P268" s="71"/>
      <c r="Q268" s="71"/>
      <c r="R268" s="71"/>
      <c r="S268" s="71"/>
      <c r="T268" s="71"/>
      <c r="U268" s="71"/>
    </row>
    <row r="269" spans="16:21">
      <c r="P269" s="71"/>
      <c r="Q269" s="71"/>
      <c r="R269" s="71"/>
      <c r="S269" s="71"/>
      <c r="T269" s="71"/>
      <c r="U269" s="71"/>
    </row>
    <row r="270" spans="16:21">
      <c r="P270" s="71"/>
      <c r="Q270" s="71"/>
      <c r="R270" s="71"/>
      <c r="S270" s="71"/>
      <c r="T270" s="71"/>
      <c r="U270" s="71"/>
    </row>
    <row r="271" spans="16:21">
      <c r="P271" s="71"/>
      <c r="Q271" s="71"/>
      <c r="R271" s="71"/>
      <c r="S271" s="71"/>
      <c r="T271" s="71"/>
      <c r="U271" s="71"/>
    </row>
    <row r="272" spans="16:21">
      <c r="P272" s="71"/>
      <c r="Q272" s="71"/>
      <c r="R272" s="71"/>
      <c r="S272" s="71"/>
      <c r="T272" s="71"/>
      <c r="U272" s="71"/>
    </row>
    <row r="273" spans="16:21">
      <c r="P273" s="71"/>
      <c r="Q273" s="71"/>
      <c r="R273" s="71"/>
      <c r="S273" s="71"/>
      <c r="T273" s="71"/>
      <c r="U273" s="71"/>
    </row>
    <row r="274" spans="16:21">
      <c r="P274" s="71"/>
      <c r="Q274" s="71"/>
      <c r="R274" s="71"/>
      <c r="S274" s="71"/>
      <c r="T274" s="71"/>
      <c r="U274" s="71"/>
    </row>
    <row r="275" spans="16:21">
      <c r="P275" s="71"/>
      <c r="Q275" s="71"/>
      <c r="R275" s="71"/>
      <c r="S275" s="71"/>
      <c r="T275" s="71"/>
      <c r="U275" s="71"/>
    </row>
    <row r="276" spans="16:21">
      <c r="P276" s="71"/>
      <c r="Q276" s="71"/>
      <c r="R276" s="71"/>
      <c r="S276" s="71"/>
      <c r="T276" s="71"/>
      <c r="U276" s="71"/>
    </row>
    <row r="277" spans="16:21">
      <c r="P277" s="71"/>
      <c r="Q277" s="71"/>
      <c r="R277" s="71"/>
      <c r="S277" s="71"/>
      <c r="T277" s="71"/>
      <c r="U277" s="71"/>
    </row>
    <row r="278" spans="16:21">
      <c r="P278" s="71"/>
      <c r="Q278" s="71"/>
      <c r="R278" s="71"/>
      <c r="S278" s="71"/>
      <c r="T278" s="71"/>
      <c r="U278" s="71"/>
    </row>
    <row r="279" spans="16:21">
      <c r="P279" s="71"/>
      <c r="Q279" s="71"/>
      <c r="R279" s="71"/>
      <c r="S279" s="71"/>
      <c r="T279" s="71"/>
      <c r="U279" s="71"/>
    </row>
    <row r="280" spans="16:21">
      <c r="P280" s="71"/>
      <c r="Q280" s="71"/>
      <c r="R280" s="71"/>
      <c r="S280" s="71"/>
      <c r="T280" s="71"/>
      <c r="U280" s="71"/>
    </row>
    <row r="281" spans="16:21">
      <c r="P281" s="71"/>
      <c r="Q281" s="71"/>
      <c r="R281" s="71"/>
      <c r="S281" s="71"/>
      <c r="T281" s="71"/>
      <c r="U281" s="71"/>
    </row>
    <row r="282" spans="16:21">
      <c r="P282" s="71"/>
      <c r="Q282" s="71"/>
      <c r="R282" s="71"/>
      <c r="S282" s="71"/>
      <c r="T282" s="71"/>
      <c r="U282" s="71"/>
    </row>
    <row r="283" spans="16:21">
      <c r="P283" s="71"/>
      <c r="Q283" s="71"/>
      <c r="R283" s="71"/>
      <c r="S283" s="71"/>
      <c r="T283" s="71"/>
      <c r="U283" s="71"/>
    </row>
    <row r="284" spans="16:21">
      <c r="P284" s="71"/>
      <c r="Q284" s="71"/>
      <c r="R284" s="71"/>
      <c r="S284" s="71"/>
      <c r="T284" s="71"/>
      <c r="U284" s="71"/>
    </row>
    <row r="285" spans="16:21">
      <c r="P285" s="71"/>
      <c r="Q285" s="71"/>
      <c r="R285" s="71"/>
      <c r="S285" s="71"/>
      <c r="T285" s="71"/>
      <c r="U285" s="71"/>
    </row>
    <row r="286" spans="16:21">
      <c r="P286" s="71"/>
      <c r="Q286" s="71"/>
      <c r="R286" s="71"/>
      <c r="S286" s="71"/>
      <c r="T286" s="71"/>
      <c r="U286" s="71"/>
    </row>
    <row r="287" spans="16:21">
      <c r="P287" s="71"/>
      <c r="Q287" s="71"/>
      <c r="R287" s="71"/>
      <c r="S287" s="71"/>
      <c r="T287" s="71"/>
      <c r="U287" s="71"/>
    </row>
    <row r="288" spans="16:21">
      <c r="P288" s="71"/>
      <c r="Q288" s="71"/>
      <c r="R288" s="71"/>
      <c r="S288" s="71"/>
      <c r="T288" s="71"/>
      <c r="U288" s="71"/>
    </row>
    <row r="289" spans="16:21">
      <c r="P289" s="71"/>
      <c r="Q289" s="71"/>
      <c r="R289" s="71"/>
      <c r="S289" s="71"/>
      <c r="T289" s="71"/>
      <c r="U289" s="71"/>
    </row>
    <row r="290" spans="16:21">
      <c r="P290" s="71"/>
      <c r="Q290" s="71"/>
      <c r="R290" s="71"/>
      <c r="S290" s="71"/>
      <c r="T290" s="71"/>
      <c r="U290" s="71"/>
    </row>
    <row r="291" spans="16:21">
      <c r="P291" s="71"/>
      <c r="Q291" s="71"/>
      <c r="R291" s="71"/>
      <c r="S291" s="71"/>
      <c r="T291" s="71"/>
      <c r="U291" s="71"/>
    </row>
    <row r="292" spans="16:21">
      <c r="P292" s="71"/>
      <c r="Q292" s="71"/>
      <c r="R292" s="71"/>
      <c r="S292" s="71"/>
      <c r="T292" s="71"/>
      <c r="U292" s="71"/>
    </row>
    <row r="293" spans="16:21">
      <c r="P293" s="71"/>
      <c r="Q293" s="71"/>
      <c r="R293" s="71"/>
      <c r="S293" s="71"/>
      <c r="T293" s="71"/>
      <c r="U293" s="71"/>
    </row>
    <row r="294" spans="16:21">
      <c r="P294" s="71"/>
      <c r="Q294" s="71"/>
      <c r="R294" s="71"/>
      <c r="S294" s="71"/>
      <c r="T294" s="71"/>
      <c r="U294" s="71"/>
    </row>
    <row r="295" spans="16:21">
      <c r="P295" s="71"/>
      <c r="Q295" s="71"/>
      <c r="R295" s="71"/>
      <c r="S295" s="71"/>
      <c r="T295" s="71"/>
      <c r="U295" s="71"/>
    </row>
    <row r="296" spans="16:21">
      <c r="P296" s="71"/>
      <c r="Q296" s="71"/>
      <c r="R296" s="71"/>
      <c r="S296" s="71"/>
      <c r="T296" s="71"/>
      <c r="U296" s="71"/>
    </row>
    <row r="297" spans="16:21">
      <c r="P297" s="71"/>
      <c r="Q297" s="71"/>
      <c r="R297" s="71"/>
      <c r="S297" s="71"/>
      <c r="T297" s="71"/>
      <c r="U297" s="71"/>
    </row>
    <row r="298" spans="16:21">
      <c r="P298" s="71"/>
      <c r="Q298" s="71"/>
      <c r="R298" s="71"/>
      <c r="S298" s="71"/>
      <c r="T298" s="71"/>
      <c r="U298" s="71"/>
    </row>
    <row r="299" spans="16:21">
      <c r="P299" s="71"/>
      <c r="Q299" s="71"/>
      <c r="R299" s="71"/>
      <c r="S299" s="71"/>
      <c r="T299" s="71"/>
      <c r="U299" s="71"/>
    </row>
    <row r="300" spans="16:21">
      <c r="P300" s="71"/>
      <c r="Q300" s="71"/>
      <c r="R300" s="71"/>
      <c r="S300" s="71"/>
      <c r="T300" s="71"/>
      <c r="U300" s="71"/>
    </row>
    <row r="301" spans="16:21">
      <c r="P301" s="71"/>
      <c r="Q301" s="71"/>
      <c r="R301" s="71"/>
      <c r="S301" s="71"/>
      <c r="T301" s="71"/>
      <c r="U301" s="71"/>
    </row>
    <row r="302" spans="16:21">
      <c r="P302" s="71"/>
      <c r="Q302" s="71"/>
      <c r="R302" s="71"/>
      <c r="S302" s="71"/>
      <c r="T302" s="71"/>
      <c r="U302" s="71"/>
    </row>
    <row r="303" spans="16:21">
      <c r="P303" s="71"/>
      <c r="Q303" s="71"/>
      <c r="R303" s="71"/>
      <c r="S303" s="71"/>
      <c r="T303" s="71"/>
      <c r="U303" s="71"/>
    </row>
    <row r="304" spans="16:21">
      <c r="P304" s="71"/>
      <c r="Q304" s="71"/>
      <c r="R304" s="71"/>
      <c r="S304" s="71"/>
      <c r="T304" s="71"/>
      <c r="U304" s="71"/>
    </row>
    <row r="305" spans="16:21">
      <c r="P305" s="71"/>
      <c r="Q305" s="71"/>
      <c r="R305" s="71"/>
      <c r="S305" s="71"/>
      <c r="T305" s="71"/>
      <c r="U305" s="71"/>
    </row>
    <row r="306" spans="16:21">
      <c r="P306" s="71"/>
      <c r="Q306" s="71"/>
      <c r="R306" s="71"/>
      <c r="S306" s="71"/>
      <c r="T306" s="71"/>
      <c r="U306" s="71"/>
    </row>
    <row r="307" spans="16:21">
      <c r="P307" s="71"/>
      <c r="Q307" s="71"/>
      <c r="R307" s="71"/>
      <c r="S307" s="71"/>
      <c r="T307" s="71"/>
      <c r="U307" s="71"/>
    </row>
    <row r="308" spans="16:21">
      <c r="P308" s="71"/>
      <c r="Q308" s="71"/>
      <c r="R308" s="71"/>
      <c r="S308" s="71"/>
      <c r="T308" s="71"/>
      <c r="U308" s="71"/>
    </row>
    <row r="309" spans="16:21">
      <c r="P309" s="71"/>
      <c r="Q309" s="71"/>
      <c r="R309" s="71"/>
      <c r="S309" s="71"/>
      <c r="T309" s="71"/>
      <c r="U309" s="71"/>
    </row>
    <row r="310" spans="16:21">
      <c r="P310" s="71"/>
      <c r="Q310" s="71"/>
      <c r="R310" s="71"/>
      <c r="S310" s="71"/>
      <c r="T310" s="71"/>
      <c r="U310" s="71"/>
    </row>
    <row r="311" spans="16:21">
      <c r="P311" s="71"/>
      <c r="Q311" s="71"/>
      <c r="R311" s="71"/>
      <c r="S311" s="71"/>
      <c r="T311" s="71"/>
      <c r="U311" s="71"/>
    </row>
    <row r="312" spans="16:21">
      <c r="P312" s="71"/>
      <c r="Q312" s="71"/>
      <c r="R312" s="71"/>
      <c r="S312" s="71"/>
      <c r="T312" s="71"/>
      <c r="U312" s="71"/>
    </row>
    <row r="313" spans="16:21">
      <c r="P313" s="71"/>
      <c r="Q313" s="71"/>
      <c r="R313" s="71"/>
      <c r="S313" s="71"/>
      <c r="T313" s="71"/>
      <c r="U313" s="71"/>
    </row>
    <row r="314" spans="16:21">
      <c r="P314" s="71"/>
      <c r="Q314" s="71"/>
      <c r="R314" s="71"/>
      <c r="S314" s="71"/>
      <c r="T314" s="71"/>
      <c r="U314" s="71"/>
    </row>
    <row r="315" spans="16:21">
      <c r="P315" s="71"/>
      <c r="Q315" s="71"/>
      <c r="R315" s="71"/>
      <c r="S315" s="71"/>
      <c r="T315" s="71"/>
      <c r="U315" s="71"/>
    </row>
    <row r="316" spans="16:21">
      <c r="P316" s="71"/>
      <c r="Q316" s="71"/>
      <c r="R316" s="71"/>
      <c r="S316" s="71"/>
      <c r="T316" s="71"/>
      <c r="U316" s="71"/>
    </row>
    <row r="317" spans="16:21">
      <c r="P317" s="71"/>
      <c r="Q317" s="71"/>
      <c r="R317" s="71"/>
      <c r="S317" s="71"/>
      <c r="T317" s="71"/>
      <c r="U317" s="71"/>
    </row>
    <row r="318" spans="16:21">
      <c r="P318" s="71"/>
      <c r="Q318" s="71"/>
      <c r="R318" s="71"/>
      <c r="S318" s="71"/>
      <c r="T318" s="71"/>
      <c r="U318" s="71"/>
    </row>
    <row r="319" spans="16:21">
      <c r="P319" s="71"/>
      <c r="Q319" s="71"/>
      <c r="R319" s="71"/>
      <c r="S319" s="71"/>
      <c r="T319" s="71"/>
      <c r="U319" s="71"/>
    </row>
    <row r="320" spans="16:21">
      <c r="P320" s="71"/>
      <c r="Q320" s="71"/>
      <c r="R320" s="71"/>
      <c r="S320" s="71"/>
      <c r="T320" s="71"/>
      <c r="U320" s="71"/>
    </row>
    <row r="321" spans="16:21">
      <c r="P321" s="71"/>
      <c r="Q321" s="71"/>
      <c r="R321" s="71"/>
      <c r="S321" s="71"/>
      <c r="T321" s="71"/>
      <c r="U321" s="71"/>
    </row>
    <row r="322" spans="16:21">
      <c r="P322" s="71"/>
      <c r="Q322" s="71"/>
      <c r="R322" s="71"/>
      <c r="S322" s="71"/>
      <c r="T322" s="71"/>
      <c r="U322" s="71"/>
    </row>
    <row r="323" spans="16:21">
      <c r="P323" s="71"/>
      <c r="Q323" s="71"/>
      <c r="R323" s="71"/>
      <c r="S323" s="71"/>
      <c r="T323" s="71"/>
      <c r="U323" s="71"/>
    </row>
    <row r="324" spans="16:21">
      <c r="P324" s="71"/>
      <c r="Q324" s="71"/>
      <c r="R324" s="71"/>
      <c r="S324" s="71"/>
      <c r="T324" s="71"/>
      <c r="U324" s="71"/>
    </row>
    <row r="325" spans="16:21">
      <c r="P325" s="71"/>
      <c r="Q325" s="71"/>
      <c r="R325" s="71"/>
      <c r="S325" s="71"/>
      <c r="T325" s="71"/>
      <c r="U325" s="71"/>
    </row>
    <row r="326" spans="16:21">
      <c r="P326" s="71"/>
      <c r="Q326" s="71"/>
      <c r="R326" s="71"/>
      <c r="S326" s="71"/>
      <c r="T326" s="71"/>
      <c r="U326" s="71"/>
    </row>
    <row r="327" spans="16:21">
      <c r="P327" s="71"/>
      <c r="Q327" s="71"/>
      <c r="R327" s="71"/>
      <c r="S327" s="71"/>
      <c r="T327" s="71"/>
      <c r="U327" s="71"/>
    </row>
    <row r="328" spans="16:21">
      <c r="P328" s="71"/>
      <c r="Q328" s="71"/>
      <c r="R328" s="71"/>
      <c r="S328" s="71"/>
      <c r="T328" s="71"/>
      <c r="U328" s="71"/>
    </row>
    <row r="329" spans="16:21">
      <c r="P329" s="71"/>
      <c r="Q329" s="71"/>
      <c r="R329" s="71"/>
      <c r="S329" s="71"/>
      <c r="T329" s="71"/>
      <c r="U329" s="71"/>
    </row>
    <row r="330" spans="16:21">
      <c r="P330" s="71"/>
      <c r="Q330" s="71"/>
      <c r="R330" s="71"/>
      <c r="S330" s="71"/>
      <c r="T330" s="71"/>
      <c r="U330" s="71"/>
    </row>
    <row r="331" spans="16:21">
      <c r="P331" s="71"/>
      <c r="Q331" s="71"/>
      <c r="R331" s="71"/>
      <c r="S331" s="71"/>
      <c r="T331" s="71"/>
      <c r="U331" s="71"/>
    </row>
    <row r="332" spans="16:21">
      <c r="P332" s="71"/>
      <c r="Q332" s="71"/>
      <c r="R332" s="71"/>
      <c r="S332" s="71"/>
      <c r="T332" s="71"/>
      <c r="U332" s="71"/>
    </row>
    <row r="333" spans="16:21">
      <c r="P333" s="71"/>
      <c r="Q333" s="71"/>
      <c r="R333" s="71"/>
      <c r="S333" s="71"/>
      <c r="T333" s="71"/>
      <c r="U333" s="71"/>
    </row>
    <row r="334" spans="16:21">
      <c r="P334" s="71"/>
      <c r="Q334" s="71"/>
      <c r="R334" s="71"/>
      <c r="S334" s="71"/>
      <c r="T334" s="71"/>
      <c r="U334" s="71"/>
    </row>
    <row r="335" spans="16:21">
      <c r="P335" s="71"/>
      <c r="Q335" s="71"/>
      <c r="R335" s="71"/>
      <c r="S335" s="71"/>
      <c r="T335" s="71"/>
      <c r="U335" s="71"/>
    </row>
    <row r="336" spans="16:21">
      <c r="P336" s="71"/>
      <c r="Q336" s="71"/>
      <c r="R336" s="71"/>
      <c r="S336" s="71"/>
      <c r="T336" s="71"/>
      <c r="U336" s="71"/>
    </row>
    <row r="337" spans="16:21">
      <c r="P337" s="71"/>
      <c r="Q337" s="71"/>
      <c r="R337" s="71"/>
      <c r="S337" s="71"/>
      <c r="T337" s="71"/>
      <c r="U337" s="71"/>
    </row>
    <row r="338" spans="16:21">
      <c r="P338" s="71"/>
      <c r="Q338" s="71"/>
      <c r="R338" s="71"/>
      <c r="S338" s="71"/>
      <c r="T338" s="71"/>
      <c r="U338" s="71"/>
    </row>
    <row r="339" spans="16:21">
      <c r="P339" s="71"/>
      <c r="Q339" s="71"/>
      <c r="R339" s="71"/>
      <c r="S339" s="71"/>
      <c r="T339" s="71"/>
      <c r="U339" s="71"/>
    </row>
    <row r="340" spans="16:21">
      <c r="P340" s="71"/>
      <c r="Q340" s="71"/>
      <c r="R340" s="71"/>
      <c r="S340" s="71"/>
      <c r="T340" s="71"/>
      <c r="U340" s="71"/>
    </row>
    <row r="341" spans="16:21">
      <c r="P341" s="71"/>
      <c r="Q341" s="71"/>
      <c r="R341" s="71"/>
      <c r="S341" s="71"/>
      <c r="T341" s="71"/>
      <c r="U341" s="71"/>
    </row>
    <row r="342" spans="16:21">
      <c r="P342" s="71"/>
      <c r="Q342" s="71"/>
      <c r="R342" s="71"/>
      <c r="S342" s="71"/>
      <c r="T342" s="71"/>
      <c r="U342" s="71"/>
    </row>
    <row r="343" spans="16:21">
      <c r="P343" s="71"/>
      <c r="Q343" s="71"/>
      <c r="R343" s="71"/>
      <c r="S343" s="71"/>
      <c r="T343" s="71"/>
      <c r="U343" s="71"/>
    </row>
    <row r="344" spans="16:21">
      <c r="P344" s="71"/>
      <c r="Q344" s="71"/>
      <c r="R344" s="71"/>
      <c r="S344" s="71"/>
      <c r="T344" s="71"/>
      <c r="U344" s="71"/>
    </row>
    <row r="345" spans="16:21">
      <c r="P345" s="71"/>
      <c r="Q345" s="71"/>
      <c r="R345" s="71"/>
      <c r="S345" s="71"/>
      <c r="T345" s="71"/>
      <c r="U345" s="71"/>
    </row>
    <row r="346" spans="16:21">
      <c r="P346" s="71"/>
      <c r="Q346" s="71"/>
      <c r="R346" s="71"/>
      <c r="S346" s="71"/>
      <c r="T346" s="71"/>
      <c r="U346" s="71"/>
    </row>
    <row r="347" spans="16:21">
      <c r="P347" s="71"/>
      <c r="Q347" s="71"/>
      <c r="R347" s="71"/>
      <c r="S347" s="71"/>
      <c r="T347" s="71"/>
      <c r="U347" s="71"/>
    </row>
    <row r="348" spans="16:21">
      <c r="P348" s="71"/>
      <c r="Q348" s="71"/>
      <c r="R348" s="71"/>
      <c r="S348" s="71"/>
      <c r="T348" s="71"/>
      <c r="U348" s="71"/>
    </row>
    <row r="349" spans="16:21">
      <c r="P349" s="71"/>
      <c r="Q349" s="71"/>
      <c r="R349" s="71"/>
      <c r="S349" s="71"/>
      <c r="T349" s="71"/>
      <c r="U349" s="71"/>
    </row>
    <row r="350" spans="16:21">
      <c r="P350" s="71"/>
      <c r="Q350" s="71"/>
      <c r="R350" s="71"/>
      <c r="S350" s="71"/>
      <c r="T350" s="71"/>
      <c r="U350" s="71"/>
    </row>
    <row r="351" spans="16:21">
      <c r="P351" s="71"/>
      <c r="Q351" s="71"/>
      <c r="R351" s="71"/>
      <c r="S351" s="71"/>
      <c r="T351" s="71"/>
      <c r="U351" s="71"/>
    </row>
    <row r="352" spans="16:21">
      <c r="P352" s="71"/>
      <c r="Q352" s="71"/>
      <c r="R352" s="71"/>
      <c r="S352" s="71"/>
      <c r="T352" s="71"/>
      <c r="U352" s="71"/>
    </row>
    <row r="353" spans="16:21">
      <c r="P353" s="71"/>
      <c r="Q353" s="71"/>
      <c r="R353" s="71"/>
      <c r="S353" s="71"/>
      <c r="T353" s="71"/>
      <c r="U353" s="71"/>
    </row>
    <row r="354" spans="16:21">
      <c r="P354" s="71"/>
      <c r="Q354" s="71"/>
      <c r="R354" s="71"/>
      <c r="S354" s="71"/>
      <c r="T354" s="71"/>
      <c r="U354" s="71"/>
    </row>
    <row r="355" spans="16:21">
      <c r="P355" s="71"/>
      <c r="Q355" s="71"/>
      <c r="R355" s="71"/>
      <c r="S355" s="71"/>
      <c r="T355" s="71"/>
      <c r="U355" s="71"/>
    </row>
    <row r="356" spans="16:21">
      <c r="P356" s="71"/>
      <c r="Q356" s="71"/>
      <c r="R356" s="71"/>
      <c r="S356" s="71"/>
      <c r="T356" s="71"/>
      <c r="U356" s="71"/>
    </row>
    <row r="357" spans="16:21">
      <c r="P357" s="71"/>
      <c r="Q357" s="71"/>
      <c r="R357" s="71"/>
      <c r="S357" s="71"/>
      <c r="T357" s="71"/>
      <c r="U357" s="71"/>
    </row>
    <row r="358" spans="16:21">
      <c r="P358" s="71"/>
      <c r="Q358" s="71"/>
      <c r="R358" s="71"/>
      <c r="S358" s="71"/>
      <c r="T358" s="71"/>
      <c r="U358" s="71"/>
    </row>
    <row r="359" spans="16:21">
      <c r="P359" s="71"/>
      <c r="Q359" s="71"/>
      <c r="R359" s="71"/>
      <c r="S359" s="71"/>
      <c r="T359" s="71"/>
      <c r="U359" s="71"/>
    </row>
    <row r="360" spans="16:21">
      <c r="P360" s="71"/>
      <c r="Q360" s="71"/>
      <c r="R360" s="71"/>
      <c r="S360" s="71"/>
      <c r="T360" s="71"/>
      <c r="U360" s="71"/>
    </row>
    <row r="361" spans="16:21">
      <c r="P361" s="71"/>
      <c r="Q361" s="71"/>
      <c r="R361" s="71"/>
      <c r="S361" s="71"/>
      <c r="T361" s="71"/>
      <c r="U361" s="71"/>
    </row>
    <row r="362" spans="16:21">
      <c r="P362" s="71"/>
      <c r="Q362" s="71"/>
      <c r="R362" s="71"/>
      <c r="S362" s="71"/>
      <c r="T362" s="71"/>
      <c r="U362" s="71"/>
    </row>
    <row r="363" spans="16:21">
      <c r="P363" s="71"/>
      <c r="Q363" s="71"/>
      <c r="R363" s="71"/>
      <c r="S363" s="71"/>
      <c r="T363" s="71"/>
      <c r="U363" s="71"/>
    </row>
    <row r="364" spans="16:21">
      <c r="P364" s="71"/>
      <c r="Q364" s="71"/>
      <c r="R364" s="71"/>
      <c r="S364" s="71"/>
      <c r="T364" s="71"/>
      <c r="U364" s="71"/>
    </row>
    <row r="365" spans="16:21">
      <c r="P365" s="71"/>
      <c r="Q365" s="71"/>
      <c r="R365" s="71"/>
      <c r="S365" s="71"/>
      <c r="T365" s="71"/>
      <c r="U365" s="71"/>
    </row>
    <row r="366" spans="16:21">
      <c r="P366" s="71"/>
      <c r="Q366" s="71"/>
      <c r="R366" s="71"/>
      <c r="S366" s="71"/>
      <c r="T366" s="71"/>
      <c r="U366" s="71"/>
    </row>
    <row r="367" spans="16:21">
      <c r="P367" s="71"/>
      <c r="Q367" s="71"/>
      <c r="R367" s="71"/>
      <c r="S367" s="71"/>
      <c r="T367" s="71"/>
      <c r="U367" s="71"/>
    </row>
    <row r="368" spans="16:21">
      <c r="P368" s="71"/>
      <c r="Q368" s="71"/>
      <c r="R368" s="71"/>
      <c r="S368" s="71"/>
      <c r="T368" s="71"/>
      <c r="U368" s="71"/>
    </row>
    <row r="369" spans="16:21">
      <c r="P369" s="71"/>
      <c r="Q369" s="71"/>
      <c r="R369" s="71"/>
      <c r="S369" s="71"/>
      <c r="T369" s="71"/>
      <c r="U369" s="71"/>
    </row>
    <row r="370" spans="16:21">
      <c r="P370" s="71"/>
      <c r="Q370" s="71"/>
      <c r="R370" s="71"/>
      <c r="S370" s="71"/>
      <c r="T370" s="71"/>
      <c r="U370" s="71"/>
    </row>
    <row r="371" spans="16:21">
      <c r="P371" s="71"/>
      <c r="Q371" s="71"/>
      <c r="R371" s="71"/>
      <c r="S371" s="71"/>
      <c r="T371" s="71"/>
      <c r="U371" s="71"/>
    </row>
    <row r="372" spans="16:21">
      <c r="P372" s="71"/>
      <c r="Q372" s="71"/>
      <c r="R372" s="71"/>
      <c r="S372" s="71"/>
      <c r="T372" s="71"/>
      <c r="U372" s="71"/>
    </row>
    <row r="373" spans="16:21">
      <c r="P373" s="71"/>
      <c r="Q373" s="71"/>
      <c r="R373" s="71"/>
      <c r="S373" s="71"/>
      <c r="T373" s="71"/>
      <c r="U373" s="71"/>
    </row>
    <row r="374" spans="16:21">
      <c r="P374" s="71"/>
      <c r="Q374" s="71"/>
      <c r="R374" s="71"/>
      <c r="S374" s="71"/>
      <c r="T374" s="71"/>
      <c r="U374" s="71"/>
    </row>
    <row r="375" spans="16:21">
      <c r="P375" s="71"/>
      <c r="Q375" s="71"/>
      <c r="R375" s="71"/>
      <c r="S375" s="71"/>
      <c r="T375" s="71"/>
      <c r="U375" s="71"/>
    </row>
    <row r="376" spans="16:21">
      <c r="P376" s="71"/>
      <c r="Q376" s="71"/>
      <c r="R376" s="71"/>
      <c r="S376" s="71"/>
      <c r="T376" s="71"/>
      <c r="U376" s="71"/>
    </row>
    <row r="377" spans="16:21">
      <c r="P377" s="71"/>
      <c r="Q377" s="71"/>
      <c r="R377" s="71"/>
      <c r="S377" s="71"/>
      <c r="T377" s="71"/>
      <c r="U377" s="71"/>
    </row>
    <row r="378" spans="16:21">
      <c r="P378" s="71"/>
      <c r="Q378" s="71"/>
      <c r="R378" s="71"/>
      <c r="S378" s="71"/>
      <c r="T378" s="71"/>
      <c r="U378" s="71"/>
    </row>
    <row r="379" spans="16:21">
      <c r="P379" s="71"/>
      <c r="Q379" s="71"/>
      <c r="R379" s="71"/>
      <c r="S379" s="71"/>
      <c r="T379" s="71"/>
      <c r="U379" s="71"/>
    </row>
    <row r="380" spans="16:21">
      <c r="P380" s="71"/>
      <c r="Q380" s="71"/>
      <c r="R380" s="71"/>
      <c r="S380" s="71"/>
      <c r="T380" s="71"/>
      <c r="U380" s="71"/>
    </row>
    <row r="381" spans="16:21">
      <c r="P381" s="71"/>
      <c r="Q381" s="71"/>
      <c r="R381" s="71"/>
      <c r="S381" s="71"/>
      <c r="T381" s="71"/>
      <c r="U381" s="71"/>
    </row>
    <row r="382" spans="16:21">
      <c r="P382" s="71"/>
      <c r="Q382" s="71"/>
      <c r="R382" s="71"/>
      <c r="S382" s="71"/>
      <c r="T382" s="71"/>
      <c r="U382" s="71"/>
    </row>
    <row r="383" spans="16:21">
      <c r="P383" s="71"/>
      <c r="Q383" s="71"/>
      <c r="R383" s="71"/>
      <c r="S383" s="71"/>
      <c r="T383" s="71"/>
      <c r="U383" s="71"/>
    </row>
    <row r="384" spans="16:21">
      <c r="P384" s="71"/>
      <c r="Q384" s="71"/>
      <c r="R384" s="71"/>
      <c r="S384" s="71"/>
      <c r="T384" s="71"/>
      <c r="U384" s="71"/>
    </row>
    <row r="385" spans="16:21">
      <c r="P385" s="71"/>
      <c r="Q385" s="71"/>
      <c r="R385" s="71"/>
      <c r="S385" s="71"/>
      <c r="T385" s="71"/>
      <c r="U385" s="71"/>
    </row>
    <row r="386" spans="16:21">
      <c r="P386" s="71"/>
      <c r="Q386" s="71"/>
      <c r="R386" s="71"/>
      <c r="S386" s="71"/>
      <c r="T386" s="71"/>
      <c r="U386" s="71"/>
    </row>
    <row r="387" spans="16:21">
      <c r="P387" s="71"/>
      <c r="Q387" s="71"/>
      <c r="R387" s="71"/>
      <c r="S387" s="71"/>
      <c r="T387" s="71"/>
      <c r="U387" s="71"/>
    </row>
    <row r="388" spans="16:21">
      <c r="P388" s="71"/>
      <c r="Q388" s="71"/>
      <c r="R388" s="71"/>
      <c r="S388" s="71"/>
      <c r="T388" s="71"/>
      <c r="U388" s="71"/>
    </row>
    <row r="389" spans="16:21">
      <c r="P389" s="71"/>
      <c r="Q389" s="71"/>
      <c r="R389" s="71"/>
      <c r="S389" s="71"/>
      <c r="T389" s="71"/>
      <c r="U389" s="71"/>
    </row>
    <row r="390" spans="16:21">
      <c r="P390" s="71"/>
      <c r="Q390" s="71"/>
      <c r="R390" s="71"/>
      <c r="S390" s="71"/>
      <c r="T390" s="71"/>
      <c r="U390" s="71"/>
    </row>
    <row r="391" spans="16:21">
      <c r="P391" s="71"/>
      <c r="Q391" s="71"/>
      <c r="R391" s="71"/>
      <c r="S391" s="71"/>
      <c r="T391" s="71"/>
      <c r="U391" s="71"/>
    </row>
    <row r="392" spans="16:21">
      <c r="P392" s="71"/>
      <c r="Q392" s="71"/>
      <c r="R392" s="71"/>
      <c r="S392" s="71"/>
      <c r="T392" s="71"/>
      <c r="U392" s="71"/>
    </row>
    <row r="393" spans="16:21">
      <c r="P393" s="71"/>
      <c r="Q393" s="71"/>
      <c r="R393" s="71"/>
      <c r="S393" s="71"/>
      <c r="T393" s="71"/>
      <c r="U393" s="71"/>
    </row>
    <row r="394" spans="16:21">
      <c r="P394" s="71"/>
      <c r="Q394" s="71"/>
      <c r="R394" s="71"/>
      <c r="S394" s="71"/>
      <c r="T394" s="71"/>
      <c r="U394" s="71"/>
    </row>
    <row r="395" spans="16:21">
      <c r="P395" s="71"/>
      <c r="Q395" s="71"/>
      <c r="R395" s="71"/>
      <c r="S395" s="71"/>
      <c r="T395" s="71"/>
      <c r="U395" s="71"/>
    </row>
    <row r="396" spans="16:21">
      <c r="P396" s="71"/>
      <c r="Q396" s="71"/>
      <c r="R396" s="71"/>
      <c r="S396" s="71"/>
      <c r="T396" s="71"/>
      <c r="U396" s="71"/>
    </row>
    <row r="397" spans="16:21">
      <c r="P397" s="71"/>
      <c r="Q397" s="71"/>
      <c r="R397" s="71"/>
      <c r="S397" s="71"/>
      <c r="T397" s="71"/>
      <c r="U397" s="71"/>
    </row>
    <row r="398" spans="16:21">
      <c r="P398" s="71"/>
      <c r="Q398" s="71"/>
      <c r="R398" s="71"/>
      <c r="S398" s="71"/>
      <c r="T398" s="71"/>
      <c r="U398" s="71"/>
    </row>
    <row r="399" spans="16:21">
      <c r="P399" s="71"/>
      <c r="Q399" s="71"/>
      <c r="R399" s="71"/>
      <c r="S399" s="71"/>
      <c r="T399" s="71"/>
      <c r="U399" s="71"/>
    </row>
    <row r="400" spans="16:21">
      <c r="P400" s="71"/>
      <c r="Q400" s="71"/>
      <c r="R400" s="71"/>
      <c r="S400" s="71"/>
      <c r="T400" s="71"/>
      <c r="U400" s="71"/>
    </row>
    <row r="401" spans="16:21">
      <c r="P401" s="71"/>
      <c r="Q401" s="71"/>
      <c r="R401" s="71"/>
      <c r="S401" s="71"/>
      <c r="T401" s="71"/>
      <c r="U401" s="71"/>
    </row>
    <row r="402" spans="16:21">
      <c r="P402" s="71"/>
      <c r="Q402" s="71"/>
      <c r="R402" s="71"/>
      <c r="S402" s="71"/>
      <c r="T402" s="71"/>
      <c r="U402" s="71"/>
    </row>
    <row r="403" spans="16:21">
      <c r="P403" s="71"/>
      <c r="Q403" s="71"/>
      <c r="R403" s="71"/>
      <c r="S403" s="71"/>
      <c r="T403" s="71"/>
      <c r="U403" s="71"/>
    </row>
    <row r="404" spans="16:21">
      <c r="P404" s="71"/>
      <c r="Q404" s="71"/>
      <c r="R404" s="71"/>
      <c r="S404" s="71"/>
      <c r="T404" s="71"/>
      <c r="U404" s="71"/>
    </row>
    <row r="405" spans="16:21">
      <c r="P405" s="71"/>
      <c r="Q405" s="71"/>
      <c r="R405" s="71"/>
      <c r="S405" s="71"/>
      <c r="T405" s="71"/>
      <c r="U405" s="71"/>
    </row>
    <row r="406" spans="16:21">
      <c r="P406" s="71"/>
      <c r="Q406" s="71"/>
      <c r="R406" s="71"/>
      <c r="S406" s="71"/>
      <c r="T406" s="71"/>
      <c r="U406" s="71"/>
    </row>
    <row r="407" spans="16:21">
      <c r="P407" s="71"/>
      <c r="Q407" s="71"/>
      <c r="R407" s="71"/>
      <c r="S407" s="71"/>
      <c r="T407" s="71"/>
      <c r="U407" s="71"/>
    </row>
    <row r="408" spans="16:21">
      <c r="P408" s="71"/>
      <c r="Q408" s="71"/>
      <c r="R408" s="71"/>
      <c r="S408" s="71"/>
      <c r="T408" s="71"/>
      <c r="U408" s="71"/>
    </row>
    <row r="409" spans="16:21">
      <c r="P409" s="71"/>
      <c r="Q409" s="71"/>
      <c r="R409" s="71"/>
      <c r="S409" s="71"/>
      <c r="T409" s="71"/>
      <c r="U409" s="71"/>
    </row>
    <row r="410" spans="16:21">
      <c r="P410" s="71"/>
      <c r="Q410" s="71"/>
      <c r="R410" s="71"/>
      <c r="S410" s="71"/>
      <c r="T410" s="71"/>
      <c r="U410" s="71"/>
    </row>
    <row r="411" spans="16:21">
      <c r="P411" s="71"/>
      <c r="Q411" s="71"/>
      <c r="R411" s="71"/>
      <c r="S411" s="71"/>
      <c r="T411" s="71"/>
      <c r="U411" s="71"/>
    </row>
    <row r="412" spans="16:21">
      <c r="P412" s="71"/>
      <c r="Q412" s="71"/>
      <c r="R412" s="71"/>
      <c r="S412" s="71"/>
      <c r="T412" s="71"/>
      <c r="U412" s="71"/>
    </row>
    <row r="413" spans="16:21">
      <c r="P413" s="71"/>
      <c r="Q413" s="71"/>
      <c r="R413" s="71"/>
      <c r="S413" s="71"/>
      <c r="T413" s="71"/>
      <c r="U413" s="71"/>
    </row>
    <row r="414" spans="16:21">
      <c r="P414" s="71"/>
      <c r="Q414" s="71"/>
      <c r="R414" s="71"/>
      <c r="S414" s="71"/>
      <c r="T414" s="71"/>
      <c r="U414" s="71"/>
    </row>
    <row r="415" spans="16:21">
      <c r="P415" s="71"/>
      <c r="Q415" s="71"/>
      <c r="R415" s="71"/>
      <c r="S415" s="71"/>
      <c r="T415" s="71"/>
      <c r="U415" s="71"/>
    </row>
    <row r="416" spans="16:21">
      <c r="P416" s="71"/>
      <c r="Q416" s="71"/>
      <c r="R416" s="71"/>
      <c r="S416" s="71"/>
      <c r="T416" s="71"/>
      <c r="U416" s="71"/>
    </row>
    <row r="417" spans="16:21">
      <c r="P417" s="71"/>
      <c r="Q417" s="71"/>
      <c r="R417" s="71"/>
      <c r="S417" s="71"/>
      <c r="T417" s="71"/>
      <c r="U417" s="71"/>
    </row>
    <row r="418" spans="16:21">
      <c r="P418" s="71"/>
      <c r="Q418" s="71"/>
      <c r="R418" s="71"/>
      <c r="S418" s="71"/>
      <c r="T418" s="71"/>
      <c r="U418" s="71"/>
    </row>
    <row r="419" spans="16:21">
      <c r="P419" s="71"/>
      <c r="Q419" s="71"/>
      <c r="R419" s="71"/>
      <c r="S419" s="71"/>
      <c r="T419" s="71"/>
      <c r="U419" s="71"/>
    </row>
    <row r="420" spans="16:21">
      <c r="P420" s="71"/>
      <c r="Q420" s="71"/>
      <c r="R420" s="71"/>
      <c r="S420" s="71"/>
      <c r="T420" s="71"/>
      <c r="U420" s="71"/>
    </row>
    <row r="421" spans="16:21">
      <c r="P421" s="71"/>
      <c r="Q421" s="71"/>
      <c r="R421" s="71"/>
      <c r="S421" s="71"/>
      <c r="T421" s="71"/>
      <c r="U421" s="71"/>
    </row>
    <row r="422" spans="16:21">
      <c r="P422" s="71"/>
      <c r="Q422" s="71"/>
      <c r="R422" s="71"/>
      <c r="S422" s="71"/>
      <c r="T422" s="71"/>
      <c r="U422" s="71"/>
    </row>
    <row r="423" spans="16:21">
      <c r="P423" s="71"/>
      <c r="Q423" s="71"/>
      <c r="R423" s="71"/>
      <c r="S423" s="71"/>
      <c r="T423" s="71"/>
      <c r="U423" s="71"/>
    </row>
    <row r="424" spans="16:21">
      <c r="P424" s="71"/>
      <c r="Q424" s="71"/>
      <c r="R424" s="71"/>
      <c r="S424" s="71"/>
      <c r="T424" s="71"/>
      <c r="U424" s="71"/>
    </row>
    <row r="425" spans="16:21">
      <c r="P425" s="71"/>
      <c r="Q425" s="71"/>
      <c r="R425" s="71"/>
      <c r="S425" s="71"/>
      <c r="T425" s="71"/>
      <c r="U425" s="71"/>
    </row>
    <row r="426" spans="16:21">
      <c r="P426" s="71"/>
      <c r="Q426" s="71"/>
      <c r="R426" s="71"/>
      <c r="S426" s="71"/>
      <c r="T426" s="71"/>
      <c r="U426" s="71"/>
    </row>
    <row r="427" spans="16:21">
      <c r="P427" s="71"/>
      <c r="Q427" s="71"/>
      <c r="R427" s="71"/>
      <c r="S427" s="71"/>
      <c r="T427" s="71"/>
      <c r="U427" s="71"/>
    </row>
    <row r="428" spans="16:21">
      <c r="P428" s="71"/>
      <c r="Q428" s="71"/>
      <c r="R428" s="71"/>
      <c r="S428" s="71"/>
      <c r="T428" s="71"/>
      <c r="U428" s="71"/>
    </row>
    <row r="429" spans="16:21">
      <c r="P429" s="71"/>
      <c r="Q429" s="71"/>
      <c r="R429" s="71"/>
      <c r="S429" s="71"/>
      <c r="T429" s="71"/>
      <c r="U429" s="71"/>
    </row>
    <row r="430" spans="16:21">
      <c r="P430" s="71"/>
      <c r="Q430" s="71"/>
      <c r="R430" s="71"/>
      <c r="S430" s="71"/>
      <c r="T430" s="71"/>
      <c r="U430" s="71"/>
    </row>
    <row r="431" spans="16:21">
      <c r="P431" s="71"/>
      <c r="Q431" s="71"/>
      <c r="R431" s="71"/>
      <c r="S431" s="71"/>
      <c r="T431" s="71"/>
      <c r="U431" s="71"/>
    </row>
    <row r="432" spans="16:21">
      <c r="P432" s="71"/>
      <c r="Q432" s="71"/>
      <c r="R432" s="71"/>
      <c r="S432" s="71"/>
      <c r="T432" s="71"/>
      <c r="U432" s="71"/>
    </row>
    <row r="433" spans="16:21">
      <c r="P433" s="71"/>
      <c r="Q433" s="71"/>
      <c r="R433" s="71"/>
      <c r="S433" s="71"/>
      <c r="T433" s="71"/>
      <c r="U433" s="71"/>
    </row>
    <row r="434" spans="16:21">
      <c r="P434" s="71"/>
      <c r="Q434" s="71"/>
      <c r="R434" s="71"/>
      <c r="S434" s="71"/>
      <c r="T434" s="71"/>
      <c r="U434" s="71"/>
    </row>
    <row r="435" spans="16:21">
      <c r="P435" s="71"/>
      <c r="Q435" s="71"/>
      <c r="R435" s="71"/>
      <c r="S435" s="71"/>
      <c r="T435" s="71"/>
      <c r="U435" s="71"/>
    </row>
    <row r="436" spans="16:21">
      <c r="P436" s="71"/>
      <c r="Q436" s="71"/>
      <c r="R436" s="71"/>
      <c r="S436" s="71"/>
      <c r="T436" s="71"/>
      <c r="U436" s="71"/>
    </row>
    <row r="437" spans="16:21">
      <c r="P437" s="71"/>
      <c r="Q437" s="71"/>
      <c r="R437" s="71"/>
      <c r="S437" s="71"/>
      <c r="T437" s="71"/>
      <c r="U437" s="71"/>
    </row>
    <row r="438" spans="16:21">
      <c r="P438" s="71"/>
      <c r="Q438" s="71"/>
      <c r="R438" s="71"/>
      <c r="S438" s="71"/>
      <c r="T438" s="71"/>
      <c r="U438" s="71"/>
    </row>
    <row r="439" spans="16:21">
      <c r="P439" s="71"/>
      <c r="Q439" s="71"/>
      <c r="R439" s="71"/>
      <c r="S439" s="71"/>
      <c r="T439" s="71"/>
      <c r="U439" s="71"/>
    </row>
    <row r="440" spans="16:21">
      <c r="P440" s="71"/>
      <c r="Q440" s="71"/>
      <c r="R440" s="71"/>
      <c r="S440" s="71"/>
      <c r="T440" s="71"/>
      <c r="U440" s="71"/>
    </row>
    <row r="441" spans="16:21">
      <c r="P441" s="71"/>
      <c r="Q441" s="71"/>
      <c r="R441" s="71"/>
      <c r="S441" s="71"/>
      <c r="T441" s="71"/>
      <c r="U441" s="71"/>
    </row>
    <row r="442" spans="16:21">
      <c r="P442" s="71"/>
      <c r="Q442" s="71"/>
      <c r="R442" s="71"/>
      <c r="S442" s="71"/>
      <c r="T442" s="71"/>
      <c r="U442" s="71"/>
    </row>
    <row r="443" spans="16:21">
      <c r="P443" s="71"/>
      <c r="Q443" s="71"/>
      <c r="R443" s="71"/>
      <c r="S443" s="71"/>
      <c r="T443" s="71"/>
      <c r="U443" s="71"/>
    </row>
    <row r="444" spans="16:21">
      <c r="P444" s="71"/>
      <c r="Q444" s="71"/>
      <c r="R444" s="71"/>
      <c r="S444" s="71"/>
      <c r="T444" s="71"/>
      <c r="U444" s="71"/>
    </row>
    <row r="445" spans="16:21">
      <c r="P445" s="71"/>
      <c r="Q445" s="71"/>
      <c r="R445" s="71"/>
      <c r="S445" s="71"/>
      <c r="T445" s="71"/>
      <c r="U445" s="71"/>
    </row>
    <row r="446" spans="16:21">
      <c r="P446" s="71"/>
      <c r="Q446" s="71"/>
      <c r="R446" s="71"/>
      <c r="S446" s="71"/>
      <c r="T446" s="71"/>
      <c r="U446" s="71"/>
    </row>
    <row r="447" spans="16:21">
      <c r="P447" s="71"/>
      <c r="Q447" s="71"/>
      <c r="R447" s="71"/>
      <c r="S447" s="71"/>
      <c r="T447" s="71"/>
      <c r="U447" s="71"/>
    </row>
    <row r="448" spans="16:21">
      <c r="P448" s="71"/>
      <c r="Q448" s="71"/>
      <c r="R448" s="71"/>
      <c r="S448" s="71"/>
      <c r="T448" s="71"/>
      <c r="U448" s="71"/>
    </row>
    <row r="449" spans="16:21">
      <c r="P449" s="71"/>
      <c r="Q449" s="71"/>
      <c r="R449" s="71"/>
      <c r="S449" s="71"/>
      <c r="T449" s="71"/>
      <c r="U449" s="71"/>
    </row>
    <row r="450" spans="16:21">
      <c r="P450" s="71"/>
      <c r="Q450" s="71"/>
      <c r="R450" s="71"/>
      <c r="S450" s="71"/>
      <c r="T450" s="71"/>
      <c r="U450" s="71"/>
    </row>
    <row r="451" spans="16:21">
      <c r="P451" s="71"/>
      <c r="Q451" s="71"/>
      <c r="R451" s="71"/>
      <c r="S451" s="71"/>
      <c r="T451" s="71"/>
      <c r="U451" s="71"/>
    </row>
    <row r="452" spans="16:21">
      <c r="P452" s="71"/>
      <c r="Q452" s="71"/>
      <c r="R452" s="71"/>
      <c r="S452" s="71"/>
      <c r="T452" s="71"/>
      <c r="U452" s="71"/>
    </row>
    <row r="453" spans="16:21">
      <c r="P453" s="71"/>
      <c r="Q453" s="71"/>
      <c r="R453" s="71"/>
      <c r="S453" s="71"/>
      <c r="T453" s="71"/>
      <c r="U453" s="71"/>
    </row>
    <row r="454" spans="16:21">
      <c r="P454" s="71"/>
      <c r="Q454" s="71"/>
      <c r="R454" s="71"/>
      <c r="S454" s="71"/>
      <c r="T454" s="71"/>
      <c r="U454" s="71"/>
    </row>
    <row r="455" spans="16:21">
      <c r="P455" s="71"/>
      <c r="Q455" s="71"/>
      <c r="R455" s="71"/>
      <c r="S455" s="71"/>
      <c r="T455" s="71"/>
      <c r="U455" s="71"/>
    </row>
    <row r="456" spans="16:21">
      <c r="P456" s="71"/>
      <c r="Q456" s="71"/>
      <c r="R456" s="71"/>
      <c r="S456" s="71"/>
      <c r="T456" s="71"/>
      <c r="U456" s="71"/>
    </row>
    <row r="457" spans="16:21">
      <c r="P457" s="71"/>
      <c r="Q457" s="71"/>
      <c r="R457" s="71"/>
      <c r="S457" s="71"/>
      <c r="T457" s="71"/>
      <c r="U457" s="71"/>
    </row>
    <row r="458" spans="16:21">
      <c r="P458" s="71"/>
      <c r="Q458" s="71"/>
      <c r="R458" s="71"/>
      <c r="S458" s="71"/>
      <c r="T458" s="71"/>
      <c r="U458" s="71"/>
    </row>
    <row r="459" spans="16:21">
      <c r="P459" s="71"/>
      <c r="Q459" s="71"/>
      <c r="R459" s="71"/>
      <c r="S459" s="71"/>
      <c r="T459" s="71"/>
      <c r="U459" s="71"/>
    </row>
    <row r="460" spans="16:21">
      <c r="P460" s="71"/>
      <c r="Q460" s="71"/>
      <c r="R460" s="71"/>
      <c r="S460" s="71"/>
      <c r="T460" s="71"/>
      <c r="U460" s="71"/>
    </row>
    <row r="461" spans="16:21">
      <c r="P461" s="71"/>
      <c r="Q461" s="71"/>
      <c r="R461" s="71"/>
      <c r="S461" s="71"/>
      <c r="T461" s="71"/>
      <c r="U461" s="71"/>
    </row>
    <row r="462" spans="16:21">
      <c r="P462" s="71"/>
      <c r="Q462" s="71"/>
      <c r="R462" s="71"/>
      <c r="S462" s="71"/>
      <c r="T462" s="71"/>
      <c r="U462" s="71"/>
    </row>
    <row r="463" spans="16:21">
      <c r="P463" s="71"/>
      <c r="Q463" s="71"/>
      <c r="R463" s="71"/>
      <c r="S463" s="71"/>
      <c r="T463" s="71"/>
      <c r="U463" s="71"/>
    </row>
    <row r="464" spans="16:21">
      <c r="P464" s="71"/>
      <c r="Q464" s="71"/>
      <c r="R464" s="71"/>
      <c r="S464" s="71"/>
      <c r="T464" s="71"/>
      <c r="U464" s="71"/>
    </row>
    <row r="465" spans="16:21">
      <c r="P465" s="71"/>
      <c r="Q465" s="71"/>
      <c r="R465" s="71"/>
      <c r="S465" s="71"/>
      <c r="T465" s="71"/>
      <c r="U465" s="71"/>
    </row>
    <row r="466" spans="16:21">
      <c r="P466" s="71"/>
      <c r="Q466" s="71"/>
      <c r="R466" s="71"/>
      <c r="S466" s="71"/>
      <c r="T466" s="71"/>
      <c r="U466" s="71"/>
    </row>
    <row r="467" spans="16:21">
      <c r="P467" s="71"/>
      <c r="Q467" s="71"/>
      <c r="R467" s="71"/>
      <c r="S467" s="71"/>
      <c r="T467" s="71"/>
      <c r="U467" s="71"/>
    </row>
    <row r="468" spans="16:21">
      <c r="P468" s="71"/>
      <c r="Q468" s="71"/>
      <c r="R468" s="71"/>
      <c r="S468" s="71"/>
      <c r="T468" s="71"/>
      <c r="U468" s="71"/>
    </row>
    <row r="469" spans="16:21">
      <c r="P469" s="71"/>
      <c r="Q469" s="71"/>
      <c r="R469" s="71"/>
      <c r="S469" s="71"/>
      <c r="T469" s="71"/>
      <c r="U469" s="71"/>
    </row>
    <row r="470" spans="16:21">
      <c r="P470" s="71"/>
      <c r="Q470" s="71"/>
      <c r="R470" s="71"/>
      <c r="S470" s="71"/>
      <c r="T470" s="71"/>
      <c r="U470" s="71"/>
    </row>
    <row r="471" spans="16:21">
      <c r="P471" s="71"/>
      <c r="Q471" s="71"/>
      <c r="R471" s="71"/>
      <c r="S471" s="71"/>
      <c r="T471" s="71"/>
      <c r="U471" s="71"/>
    </row>
    <row r="472" spans="16:21">
      <c r="P472" s="71"/>
      <c r="Q472" s="71"/>
      <c r="R472" s="71"/>
      <c r="S472" s="71"/>
      <c r="T472" s="71"/>
      <c r="U472" s="71"/>
    </row>
    <row r="473" spans="16:21">
      <c r="P473" s="71"/>
      <c r="Q473" s="71"/>
      <c r="R473" s="71"/>
      <c r="S473" s="71"/>
      <c r="T473" s="71"/>
      <c r="U473" s="71"/>
    </row>
    <row r="474" spans="16:21">
      <c r="P474" s="71"/>
      <c r="Q474" s="71"/>
      <c r="R474" s="71"/>
      <c r="S474" s="71"/>
      <c r="T474" s="71"/>
      <c r="U474" s="71"/>
    </row>
    <row r="475" spans="16:21">
      <c r="P475" s="71"/>
      <c r="Q475" s="71"/>
      <c r="R475" s="71"/>
      <c r="S475" s="71"/>
      <c r="T475" s="71"/>
      <c r="U475" s="71"/>
    </row>
    <row r="476" spans="16:21">
      <c r="P476" s="71"/>
      <c r="Q476" s="71"/>
      <c r="R476" s="71"/>
      <c r="S476" s="71"/>
      <c r="T476" s="71"/>
      <c r="U476" s="71"/>
    </row>
    <row r="477" spans="16:21">
      <c r="P477" s="71"/>
      <c r="Q477" s="71"/>
      <c r="R477" s="71"/>
      <c r="S477" s="71"/>
      <c r="T477" s="71"/>
      <c r="U477" s="71"/>
    </row>
    <row r="478" spans="16:21">
      <c r="P478" s="71"/>
      <c r="Q478" s="71"/>
      <c r="R478" s="71"/>
      <c r="S478" s="71"/>
      <c r="T478" s="71"/>
      <c r="U478" s="71"/>
    </row>
    <row r="479" spans="16:21">
      <c r="P479" s="71"/>
      <c r="Q479" s="71"/>
      <c r="R479" s="71"/>
      <c r="S479" s="71"/>
      <c r="T479" s="71"/>
      <c r="U479" s="71"/>
    </row>
    <row r="480" spans="16:21">
      <c r="P480" s="71"/>
      <c r="Q480" s="71"/>
      <c r="R480" s="71"/>
      <c r="S480" s="71"/>
      <c r="T480" s="71"/>
      <c r="U480" s="71"/>
    </row>
    <row r="481" spans="16:21">
      <c r="P481" s="71"/>
      <c r="Q481" s="71"/>
      <c r="R481" s="71"/>
      <c r="S481" s="71"/>
      <c r="T481" s="71"/>
      <c r="U481" s="71"/>
    </row>
    <row r="482" spans="16:21">
      <c r="P482" s="71"/>
      <c r="Q482" s="71"/>
      <c r="R482" s="71"/>
      <c r="S482" s="71"/>
      <c r="T482" s="71"/>
      <c r="U482" s="71"/>
    </row>
    <row r="483" spans="16:21">
      <c r="P483" s="71"/>
      <c r="Q483" s="71"/>
      <c r="R483" s="71"/>
      <c r="S483" s="71"/>
      <c r="T483" s="71"/>
      <c r="U483" s="71"/>
    </row>
    <row r="484" spans="16:21">
      <c r="P484" s="71"/>
      <c r="Q484" s="71"/>
      <c r="R484" s="71"/>
      <c r="S484" s="71"/>
      <c r="T484" s="71"/>
      <c r="U484" s="71"/>
    </row>
    <row r="485" spans="16:21">
      <c r="P485" s="71"/>
      <c r="Q485" s="71"/>
      <c r="R485" s="71"/>
      <c r="S485" s="71"/>
      <c r="T485" s="71"/>
      <c r="U485" s="71"/>
    </row>
    <row r="486" spans="16:21">
      <c r="P486" s="71"/>
      <c r="Q486" s="71"/>
      <c r="R486" s="71"/>
      <c r="S486" s="71"/>
      <c r="T486" s="71"/>
      <c r="U486" s="71"/>
    </row>
    <row r="487" spans="16:21">
      <c r="P487" s="71"/>
      <c r="Q487" s="71"/>
      <c r="R487" s="71"/>
      <c r="S487" s="71"/>
      <c r="T487" s="71"/>
      <c r="U487" s="71"/>
    </row>
    <row r="488" spans="16:21">
      <c r="P488" s="71"/>
      <c r="Q488" s="71"/>
      <c r="R488" s="71"/>
      <c r="S488" s="71"/>
      <c r="T488" s="71"/>
      <c r="U488" s="71"/>
    </row>
    <row r="489" spans="16:21">
      <c r="P489" s="71"/>
      <c r="Q489" s="71"/>
      <c r="R489" s="71"/>
      <c r="S489" s="71"/>
      <c r="T489" s="71"/>
      <c r="U489" s="71"/>
    </row>
    <row r="490" spans="16:21">
      <c r="P490" s="71"/>
      <c r="Q490" s="71"/>
      <c r="R490" s="71"/>
      <c r="S490" s="71"/>
      <c r="T490" s="71"/>
      <c r="U490" s="71"/>
    </row>
    <row r="491" spans="16:21">
      <c r="P491" s="71"/>
      <c r="Q491" s="71"/>
      <c r="R491" s="71"/>
      <c r="S491" s="71"/>
      <c r="T491" s="71"/>
      <c r="U491" s="71"/>
    </row>
    <row r="492" spans="16:21">
      <c r="P492" s="71"/>
      <c r="Q492" s="71"/>
      <c r="R492" s="71"/>
      <c r="S492" s="71"/>
      <c r="T492" s="71"/>
      <c r="U492" s="71"/>
    </row>
    <row r="493" spans="16:21">
      <c r="P493" s="71"/>
      <c r="Q493" s="71"/>
      <c r="R493" s="71"/>
      <c r="S493" s="71"/>
      <c r="T493" s="71"/>
      <c r="U493" s="71"/>
    </row>
    <row r="494" spans="16:21">
      <c r="P494" s="71"/>
      <c r="Q494" s="71"/>
      <c r="R494" s="71"/>
      <c r="S494" s="71"/>
      <c r="T494" s="71"/>
      <c r="U494" s="71"/>
    </row>
    <row r="495" spans="16:21">
      <c r="P495" s="71"/>
      <c r="Q495" s="71"/>
      <c r="R495" s="71"/>
      <c r="S495" s="71"/>
      <c r="T495" s="71"/>
      <c r="U495" s="71"/>
    </row>
    <row r="496" spans="16:21">
      <c r="P496" s="71"/>
      <c r="Q496" s="71"/>
      <c r="R496" s="71"/>
      <c r="S496" s="71"/>
      <c r="T496" s="71"/>
      <c r="U496" s="71"/>
    </row>
    <row r="497" spans="16:21">
      <c r="P497" s="71"/>
      <c r="Q497" s="71"/>
      <c r="R497" s="71"/>
      <c r="S497" s="71"/>
      <c r="T497" s="71"/>
      <c r="U497" s="71"/>
    </row>
    <row r="498" spans="16:21">
      <c r="P498" s="71"/>
      <c r="Q498" s="71"/>
      <c r="R498" s="71"/>
      <c r="S498" s="71"/>
      <c r="T498" s="71"/>
      <c r="U498" s="71"/>
    </row>
    <row r="499" spans="16:21">
      <c r="P499" s="71"/>
      <c r="Q499" s="71"/>
      <c r="R499" s="71"/>
      <c r="S499" s="71"/>
      <c r="T499" s="71"/>
      <c r="U499" s="71"/>
    </row>
    <row r="500" spans="16:21">
      <c r="P500" s="71"/>
      <c r="Q500" s="71"/>
      <c r="R500" s="71"/>
      <c r="S500" s="71"/>
      <c r="T500" s="71"/>
      <c r="U500" s="71"/>
    </row>
    <row r="501" spans="16:21">
      <c r="P501" s="71"/>
      <c r="Q501" s="71"/>
      <c r="R501" s="71"/>
      <c r="S501" s="71"/>
      <c r="T501" s="71"/>
      <c r="U501" s="71"/>
    </row>
    <row r="502" spans="16:21">
      <c r="P502" s="71"/>
      <c r="Q502" s="71"/>
      <c r="R502" s="71"/>
      <c r="S502" s="71"/>
      <c r="T502" s="71"/>
      <c r="U502" s="71"/>
    </row>
    <row r="503" spans="16:21">
      <c r="P503" s="71"/>
      <c r="Q503" s="71"/>
      <c r="R503" s="71"/>
      <c r="S503" s="71"/>
      <c r="T503" s="71"/>
      <c r="U503" s="71"/>
    </row>
    <row r="504" spans="16:21">
      <c r="P504" s="71"/>
      <c r="Q504" s="71"/>
      <c r="R504" s="71"/>
      <c r="S504" s="71"/>
      <c r="T504" s="71"/>
      <c r="U504" s="71"/>
    </row>
    <row r="505" spans="16:21">
      <c r="P505" s="71"/>
      <c r="Q505" s="71"/>
      <c r="R505" s="71"/>
      <c r="S505" s="71"/>
      <c r="T505" s="71"/>
      <c r="U505" s="71"/>
    </row>
    <row r="506" spans="16:21">
      <c r="P506" s="71"/>
      <c r="Q506" s="71"/>
      <c r="R506" s="71"/>
      <c r="S506" s="71"/>
      <c r="T506" s="71"/>
      <c r="U506" s="71"/>
    </row>
    <row r="507" spans="16:21">
      <c r="P507" s="71"/>
      <c r="Q507" s="71"/>
      <c r="R507" s="71"/>
      <c r="S507" s="71"/>
      <c r="T507" s="71"/>
      <c r="U507" s="71"/>
    </row>
    <row r="508" spans="16:21">
      <c r="P508" s="71"/>
      <c r="Q508" s="71"/>
      <c r="R508" s="71"/>
      <c r="S508" s="71"/>
      <c r="T508" s="71"/>
      <c r="U508" s="71"/>
    </row>
    <row r="509" spans="16:21">
      <c r="P509" s="71"/>
      <c r="Q509" s="71"/>
      <c r="R509" s="71"/>
      <c r="S509" s="71"/>
      <c r="T509" s="71"/>
      <c r="U509" s="71"/>
    </row>
    <row r="510" spans="16:21">
      <c r="P510" s="71"/>
      <c r="Q510" s="71"/>
      <c r="R510" s="71"/>
      <c r="S510" s="71"/>
      <c r="T510" s="71"/>
      <c r="U510" s="71"/>
    </row>
    <row r="511" spans="16:21">
      <c r="P511" s="71"/>
      <c r="Q511" s="71"/>
      <c r="R511" s="71"/>
      <c r="S511" s="71"/>
      <c r="T511" s="71"/>
      <c r="U511" s="71"/>
    </row>
    <row r="512" spans="16:21">
      <c r="P512" s="71"/>
      <c r="Q512" s="71"/>
      <c r="R512" s="71"/>
      <c r="S512" s="71"/>
      <c r="T512" s="71"/>
      <c r="U512" s="71"/>
    </row>
    <row r="513" spans="16:21">
      <c r="P513" s="71"/>
      <c r="Q513" s="71"/>
      <c r="R513" s="71"/>
      <c r="S513" s="71"/>
      <c r="T513" s="71"/>
      <c r="U513" s="71"/>
    </row>
    <row r="514" spans="16:21">
      <c r="P514" s="71"/>
      <c r="Q514" s="71"/>
      <c r="R514" s="71"/>
      <c r="S514" s="71"/>
      <c r="T514" s="71"/>
      <c r="U514" s="71"/>
    </row>
    <row r="515" spans="16:21">
      <c r="P515" s="71"/>
      <c r="Q515" s="71"/>
      <c r="R515" s="71"/>
      <c r="S515" s="71"/>
      <c r="T515" s="71"/>
      <c r="U515" s="71"/>
    </row>
    <row r="516" spans="16:21">
      <c r="P516" s="71"/>
      <c r="Q516" s="71"/>
      <c r="R516" s="71"/>
      <c r="S516" s="71"/>
      <c r="T516" s="71"/>
      <c r="U516" s="71"/>
    </row>
    <row r="517" spans="16:21">
      <c r="P517" s="71"/>
      <c r="Q517" s="71"/>
      <c r="R517" s="71"/>
      <c r="S517" s="71"/>
      <c r="T517" s="71"/>
      <c r="U517" s="71"/>
    </row>
    <row r="518" spans="16:21">
      <c r="P518" s="71"/>
      <c r="Q518" s="71"/>
      <c r="R518" s="71"/>
      <c r="S518" s="71"/>
      <c r="T518" s="71"/>
      <c r="U518" s="71"/>
    </row>
    <row r="519" spans="16:21">
      <c r="P519" s="71"/>
      <c r="Q519" s="71"/>
      <c r="R519" s="71"/>
      <c r="S519" s="71"/>
      <c r="T519" s="71"/>
      <c r="U519" s="71"/>
    </row>
    <row r="520" spans="16:21">
      <c r="P520" s="71"/>
      <c r="Q520" s="71"/>
      <c r="R520" s="71"/>
      <c r="S520" s="71"/>
      <c r="T520" s="71"/>
      <c r="U520" s="71"/>
    </row>
    <row r="521" spans="16:21">
      <c r="P521" s="71"/>
      <c r="Q521" s="71"/>
      <c r="R521" s="71"/>
      <c r="S521" s="71"/>
      <c r="T521" s="71"/>
      <c r="U521" s="71"/>
    </row>
    <row r="522" spans="16:21">
      <c r="P522" s="71"/>
      <c r="Q522" s="71"/>
      <c r="R522" s="71"/>
      <c r="S522" s="71"/>
      <c r="T522" s="71"/>
      <c r="U522" s="71"/>
    </row>
    <row r="523" spans="16:21">
      <c r="P523" s="71"/>
      <c r="Q523" s="71"/>
      <c r="R523" s="71"/>
      <c r="S523" s="71"/>
      <c r="T523" s="71"/>
      <c r="U523" s="71"/>
    </row>
    <row r="524" spans="16:21">
      <c r="P524" s="71"/>
      <c r="Q524" s="71"/>
      <c r="R524" s="71"/>
      <c r="S524" s="71"/>
      <c r="T524" s="71"/>
      <c r="U524" s="71"/>
    </row>
    <row r="525" spans="16:21">
      <c r="P525" s="71"/>
      <c r="Q525" s="71"/>
      <c r="R525" s="71"/>
      <c r="S525" s="71"/>
      <c r="T525" s="71"/>
      <c r="U525" s="71"/>
    </row>
    <row r="526" spans="16:21">
      <c r="P526" s="71"/>
      <c r="Q526" s="71"/>
      <c r="R526" s="71"/>
      <c r="S526" s="71"/>
      <c r="T526" s="71"/>
      <c r="U526" s="71"/>
    </row>
    <row r="527" spans="16:21">
      <c r="P527" s="71"/>
      <c r="Q527" s="71"/>
      <c r="R527" s="71"/>
      <c r="S527" s="71"/>
      <c r="T527" s="71"/>
      <c r="U527" s="71"/>
    </row>
    <row r="528" spans="16:21">
      <c r="P528" s="71"/>
      <c r="Q528" s="71"/>
      <c r="R528" s="71"/>
      <c r="S528" s="71"/>
      <c r="T528" s="71"/>
      <c r="U528" s="71"/>
    </row>
    <row r="529" spans="16:21">
      <c r="P529" s="71"/>
      <c r="Q529" s="71"/>
      <c r="R529" s="71"/>
      <c r="S529" s="71"/>
      <c r="T529" s="71"/>
      <c r="U529" s="71"/>
    </row>
    <row r="530" spans="16:21">
      <c r="P530" s="71"/>
      <c r="Q530" s="71"/>
      <c r="R530" s="71"/>
      <c r="S530" s="71"/>
      <c r="T530" s="71"/>
      <c r="U530" s="71"/>
    </row>
    <row r="531" spans="16:21">
      <c r="P531" s="71"/>
      <c r="Q531" s="71"/>
      <c r="R531" s="71"/>
      <c r="S531" s="71"/>
      <c r="T531" s="71"/>
      <c r="U531" s="71"/>
    </row>
    <row r="532" spans="16:21">
      <c r="P532" s="71"/>
      <c r="Q532" s="71"/>
      <c r="R532" s="71"/>
      <c r="S532" s="71"/>
      <c r="T532" s="71"/>
      <c r="U532" s="71"/>
    </row>
    <row r="533" spans="16:21">
      <c r="P533" s="71"/>
      <c r="Q533" s="71"/>
      <c r="R533" s="71"/>
      <c r="S533" s="71"/>
      <c r="T533" s="71"/>
      <c r="U533" s="71"/>
    </row>
    <row r="534" spans="16:21">
      <c r="P534" s="71"/>
      <c r="Q534" s="71"/>
      <c r="R534" s="71"/>
      <c r="S534" s="71"/>
      <c r="T534" s="71"/>
      <c r="U534" s="71"/>
    </row>
    <row r="535" spans="16:21">
      <c r="P535" s="71"/>
      <c r="Q535" s="71"/>
      <c r="R535" s="71"/>
      <c r="S535" s="71"/>
      <c r="T535" s="71"/>
      <c r="U535" s="71"/>
    </row>
    <row r="536" spans="16:21">
      <c r="P536" s="71"/>
      <c r="Q536" s="71"/>
      <c r="R536" s="71"/>
      <c r="S536" s="71"/>
      <c r="T536" s="71"/>
      <c r="U536" s="71"/>
    </row>
    <row r="537" spans="16:21">
      <c r="P537" s="71"/>
      <c r="Q537" s="71"/>
      <c r="R537" s="71"/>
      <c r="S537" s="71"/>
      <c r="T537" s="71"/>
      <c r="U537" s="71"/>
    </row>
    <row r="538" spans="16:21">
      <c r="P538" s="71"/>
      <c r="Q538" s="71"/>
      <c r="R538" s="71"/>
      <c r="S538" s="71"/>
      <c r="T538" s="71"/>
      <c r="U538" s="71"/>
    </row>
    <row r="539" spans="16:21">
      <c r="P539" s="71"/>
      <c r="Q539" s="71"/>
      <c r="R539" s="71"/>
      <c r="S539" s="71"/>
      <c r="T539" s="71"/>
      <c r="U539" s="71"/>
    </row>
    <row r="540" spans="16:21">
      <c r="P540" s="71"/>
      <c r="Q540" s="71"/>
      <c r="R540" s="71"/>
      <c r="S540" s="71"/>
      <c r="T540" s="71"/>
      <c r="U540" s="71"/>
    </row>
    <row r="541" spans="16:21">
      <c r="P541" s="71"/>
      <c r="Q541" s="71"/>
      <c r="R541" s="71"/>
      <c r="S541" s="71"/>
      <c r="T541" s="71"/>
      <c r="U541" s="71"/>
    </row>
    <row r="542" spans="16:21">
      <c r="P542" s="71"/>
      <c r="Q542" s="71"/>
      <c r="R542" s="71"/>
      <c r="S542" s="71"/>
      <c r="T542" s="71"/>
      <c r="U542" s="71"/>
    </row>
    <row r="543" spans="16:21">
      <c r="P543" s="71"/>
      <c r="Q543" s="71"/>
      <c r="R543" s="71"/>
      <c r="S543" s="71"/>
      <c r="T543" s="71"/>
      <c r="U543" s="71"/>
    </row>
    <row r="544" spans="16:21">
      <c r="P544" s="71"/>
      <c r="Q544" s="71"/>
      <c r="R544" s="71"/>
      <c r="S544" s="71"/>
      <c r="T544" s="71"/>
      <c r="U544" s="71"/>
    </row>
    <row r="545" spans="16:21">
      <c r="P545" s="71"/>
      <c r="Q545" s="71"/>
      <c r="R545" s="71"/>
      <c r="S545" s="71"/>
      <c r="T545" s="71"/>
      <c r="U545" s="71"/>
    </row>
    <row r="546" spans="16:21">
      <c r="P546" s="71"/>
      <c r="Q546" s="71"/>
      <c r="R546" s="71"/>
      <c r="S546" s="71"/>
      <c r="T546" s="71"/>
      <c r="U546" s="71"/>
    </row>
    <row r="547" spans="16:21">
      <c r="P547" s="71"/>
      <c r="Q547" s="71"/>
      <c r="R547" s="71"/>
      <c r="S547" s="71"/>
      <c r="T547" s="71"/>
      <c r="U547" s="71"/>
    </row>
    <row r="548" spans="16:21">
      <c r="P548" s="71"/>
      <c r="Q548" s="71"/>
      <c r="R548" s="71"/>
      <c r="S548" s="71"/>
      <c r="T548" s="71"/>
      <c r="U548" s="71"/>
    </row>
    <row r="549" spans="16:21">
      <c r="P549" s="71"/>
      <c r="Q549" s="71"/>
      <c r="R549" s="71"/>
      <c r="S549" s="71"/>
      <c r="T549" s="71"/>
      <c r="U549" s="71"/>
    </row>
    <row r="550" spans="16:21">
      <c r="P550" s="71"/>
      <c r="Q550" s="71"/>
      <c r="R550" s="71"/>
      <c r="S550" s="71"/>
      <c r="T550" s="71"/>
      <c r="U550" s="71"/>
    </row>
    <row r="551" spans="16:21">
      <c r="P551" s="71"/>
      <c r="Q551" s="71"/>
      <c r="R551" s="71"/>
      <c r="S551" s="71"/>
      <c r="T551" s="71"/>
      <c r="U551" s="71"/>
    </row>
    <row r="552" spans="16:21">
      <c r="P552" s="71"/>
      <c r="Q552" s="71"/>
      <c r="R552" s="71"/>
      <c r="S552" s="71"/>
      <c r="T552" s="71"/>
      <c r="U552" s="71"/>
    </row>
    <row r="553" spans="16:21">
      <c r="P553" s="71"/>
      <c r="Q553" s="71"/>
      <c r="R553" s="71"/>
      <c r="S553" s="71"/>
      <c r="T553" s="71"/>
      <c r="U553" s="71"/>
    </row>
    <row r="554" spans="16:21">
      <c r="P554" s="71"/>
      <c r="Q554" s="71"/>
      <c r="R554" s="71"/>
      <c r="S554" s="71"/>
      <c r="T554" s="71"/>
      <c r="U554" s="71"/>
    </row>
    <row r="555" spans="16:21">
      <c r="P555" s="71"/>
      <c r="Q555" s="71"/>
      <c r="R555" s="71"/>
      <c r="S555" s="71"/>
      <c r="T555" s="71"/>
      <c r="U555" s="71"/>
    </row>
    <row r="556" spans="16:21">
      <c r="P556" s="71"/>
      <c r="Q556" s="71"/>
      <c r="R556" s="71"/>
      <c r="S556" s="71"/>
      <c r="T556" s="71"/>
      <c r="U556" s="71"/>
    </row>
    <row r="557" spans="16:21">
      <c r="P557" s="71"/>
      <c r="Q557" s="71"/>
      <c r="R557" s="71"/>
      <c r="S557" s="71"/>
      <c r="T557" s="71"/>
      <c r="U557" s="71"/>
    </row>
    <row r="558" spans="16:21">
      <c r="P558" s="71"/>
      <c r="Q558" s="71"/>
      <c r="R558" s="71"/>
      <c r="S558" s="71"/>
      <c r="T558" s="71"/>
      <c r="U558" s="71"/>
    </row>
    <row r="559" spans="16:21">
      <c r="P559" s="71"/>
      <c r="Q559" s="71"/>
      <c r="R559" s="71"/>
      <c r="S559" s="71"/>
      <c r="T559" s="71"/>
      <c r="U559" s="71"/>
    </row>
    <row r="560" spans="16:21">
      <c r="P560" s="71"/>
      <c r="Q560" s="71"/>
      <c r="R560" s="71"/>
      <c r="S560" s="71"/>
      <c r="T560" s="71"/>
      <c r="U560" s="71"/>
    </row>
    <row r="561" spans="16:21">
      <c r="P561" s="71"/>
      <c r="Q561" s="71"/>
      <c r="R561" s="71"/>
      <c r="S561" s="71"/>
      <c r="T561" s="71"/>
      <c r="U561" s="71"/>
    </row>
    <row r="562" spans="16:21">
      <c r="P562" s="71"/>
      <c r="Q562" s="71"/>
      <c r="R562" s="71"/>
      <c r="S562" s="71"/>
      <c r="T562" s="71"/>
      <c r="U562" s="71"/>
    </row>
    <row r="563" spans="16:21">
      <c r="P563" s="71"/>
      <c r="Q563" s="71"/>
      <c r="R563" s="71"/>
      <c r="S563" s="71"/>
      <c r="T563" s="71"/>
      <c r="U563" s="71"/>
    </row>
    <row r="564" spans="16:21">
      <c r="P564" s="71"/>
      <c r="Q564" s="71"/>
      <c r="R564" s="71"/>
      <c r="S564" s="71"/>
      <c r="T564" s="71"/>
      <c r="U564" s="71"/>
    </row>
    <row r="565" spans="16:21">
      <c r="P565" s="71"/>
      <c r="Q565" s="71"/>
      <c r="R565" s="71"/>
      <c r="S565" s="71"/>
      <c r="T565" s="71"/>
      <c r="U565" s="71"/>
    </row>
    <row r="566" spans="16:21">
      <c r="P566" s="71"/>
      <c r="Q566" s="71"/>
      <c r="R566" s="71"/>
      <c r="S566" s="71"/>
      <c r="T566" s="71"/>
      <c r="U566" s="71"/>
    </row>
    <row r="567" spans="16:21">
      <c r="P567" s="71"/>
      <c r="Q567" s="71"/>
      <c r="R567" s="71"/>
      <c r="S567" s="71"/>
      <c r="T567" s="71"/>
      <c r="U567" s="71"/>
    </row>
    <row r="568" spans="16:21">
      <c r="P568" s="71"/>
      <c r="Q568" s="71"/>
      <c r="R568" s="71"/>
      <c r="S568" s="71"/>
      <c r="T568" s="71"/>
      <c r="U568" s="71"/>
    </row>
    <row r="569" spans="16:21">
      <c r="P569" s="71"/>
      <c r="Q569" s="71"/>
      <c r="R569" s="71"/>
      <c r="S569" s="71"/>
      <c r="T569" s="71"/>
      <c r="U569" s="71"/>
    </row>
    <row r="570" spans="16:21">
      <c r="P570" s="71"/>
      <c r="Q570" s="71"/>
      <c r="R570" s="71"/>
      <c r="S570" s="71"/>
      <c r="T570" s="71"/>
      <c r="U570" s="71"/>
    </row>
    <row r="571" spans="16:21">
      <c r="P571" s="71"/>
      <c r="Q571" s="71"/>
      <c r="R571" s="71"/>
      <c r="S571" s="71"/>
      <c r="T571" s="71"/>
      <c r="U571" s="71"/>
    </row>
    <row r="572" spans="16:21">
      <c r="P572" s="71"/>
      <c r="Q572" s="71"/>
      <c r="R572" s="71"/>
      <c r="S572" s="71"/>
      <c r="T572" s="71"/>
      <c r="U572" s="71"/>
    </row>
    <row r="573" spans="16:21">
      <c r="P573" s="71"/>
      <c r="Q573" s="71"/>
      <c r="R573" s="71"/>
      <c r="S573" s="71"/>
      <c r="T573" s="71"/>
      <c r="U573" s="71"/>
    </row>
    <row r="574" spans="16:21">
      <c r="P574" s="71"/>
      <c r="Q574" s="71"/>
      <c r="R574" s="71"/>
      <c r="S574" s="71"/>
      <c r="T574" s="71"/>
      <c r="U574" s="71"/>
    </row>
    <row r="575" spans="16:21">
      <c r="P575" s="71"/>
      <c r="Q575" s="71"/>
      <c r="R575" s="71"/>
      <c r="S575" s="71"/>
      <c r="T575" s="71"/>
      <c r="U575" s="71"/>
    </row>
    <row r="576" spans="16:21">
      <c r="P576" s="71"/>
      <c r="Q576" s="71"/>
      <c r="R576" s="71"/>
      <c r="S576" s="71"/>
      <c r="T576" s="71"/>
      <c r="U576" s="71"/>
    </row>
    <row r="577" spans="16:21">
      <c r="P577" s="71"/>
      <c r="Q577" s="71"/>
      <c r="R577" s="71"/>
      <c r="S577" s="71"/>
      <c r="T577" s="71"/>
      <c r="U577" s="71"/>
    </row>
    <row r="578" spans="16:21">
      <c r="P578" s="71"/>
      <c r="Q578" s="71"/>
      <c r="R578" s="71"/>
      <c r="S578" s="71"/>
      <c r="T578" s="71"/>
      <c r="U578" s="71"/>
    </row>
    <row r="579" spans="16:21">
      <c r="P579" s="71"/>
      <c r="Q579" s="71"/>
      <c r="R579" s="71"/>
      <c r="S579" s="71"/>
      <c r="T579" s="71"/>
      <c r="U579" s="71"/>
    </row>
    <row r="580" spans="16:21">
      <c r="P580" s="71"/>
      <c r="Q580" s="71"/>
      <c r="R580" s="71"/>
      <c r="S580" s="71"/>
      <c r="T580" s="71"/>
      <c r="U580" s="71"/>
    </row>
    <row r="581" spans="16:21">
      <c r="P581" s="71"/>
      <c r="Q581" s="71"/>
      <c r="R581" s="71"/>
      <c r="S581" s="71"/>
      <c r="T581" s="71"/>
      <c r="U581" s="71"/>
    </row>
    <row r="582" spans="16:21">
      <c r="P582" s="71"/>
      <c r="Q582" s="71"/>
      <c r="R582" s="71"/>
      <c r="S582" s="71"/>
      <c r="T582" s="71"/>
      <c r="U582" s="71"/>
    </row>
    <row r="583" spans="16:21">
      <c r="P583" s="71"/>
      <c r="Q583" s="71"/>
      <c r="R583" s="71"/>
      <c r="S583" s="71"/>
      <c r="T583" s="71"/>
      <c r="U583" s="71"/>
    </row>
    <row r="584" spans="16:21">
      <c r="P584" s="71"/>
      <c r="Q584" s="71"/>
      <c r="R584" s="71"/>
      <c r="S584" s="71"/>
      <c r="T584" s="71"/>
      <c r="U584" s="71"/>
    </row>
    <row r="585" spans="16:21">
      <c r="P585" s="71"/>
      <c r="Q585" s="71"/>
      <c r="R585" s="71"/>
      <c r="S585" s="71"/>
      <c r="T585" s="71"/>
      <c r="U585" s="71"/>
    </row>
    <row r="586" spans="16:21">
      <c r="P586" s="71"/>
      <c r="Q586" s="71"/>
      <c r="R586" s="71"/>
      <c r="S586" s="71"/>
      <c r="T586" s="71"/>
      <c r="U586" s="71"/>
    </row>
    <row r="587" spans="16:21">
      <c r="P587" s="71"/>
      <c r="Q587" s="71"/>
      <c r="R587" s="71"/>
      <c r="S587" s="71"/>
      <c r="T587" s="71"/>
      <c r="U587" s="71"/>
    </row>
    <row r="588" spans="16:21">
      <c r="P588" s="71"/>
      <c r="Q588" s="71"/>
      <c r="R588" s="71"/>
      <c r="S588" s="71"/>
      <c r="T588" s="71"/>
      <c r="U588" s="71"/>
    </row>
    <row r="589" spans="16:21">
      <c r="P589" s="71"/>
      <c r="Q589" s="71"/>
      <c r="R589" s="71"/>
      <c r="S589" s="71"/>
      <c r="T589" s="71"/>
      <c r="U589" s="71"/>
    </row>
    <row r="590" spans="16:21">
      <c r="P590" s="71"/>
      <c r="Q590" s="71"/>
      <c r="R590" s="71"/>
      <c r="S590" s="71"/>
      <c r="T590" s="71"/>
      <c r="U590" s="71"/>
    </row>
    <row r="591" spans="16:21">
      <c r="P591" s="71"/>
      <c r="Q591" s="71"/>
      <c r="R591" s="71"/>
      <c r="S591" s="71"/>
      <c r="T591" s="71"/>
      <c r="U591" s="71"/>
    </row>
    <row r="592" spans="16:21">
      <c r="P592" s="71"/>
      <c r="Q592" s="71"/>
      <c r="R592" s="71"/>
      <c r="S592" s="71"/>
      <c r="T592" s="71"/>
      <c r="U592" s="71"/>
    </row>
    <row r="593" spans="16:21">
      <c r="P593" s="71"/>
      <c r="Q593" s="71"/>
      <c r="R593" s="71"/>
      <c r="S593" s="71"/>
      <c r="T593" s="71"/>
      <c r="U593" s="71"/>
    </row>
    <row r="594" spans="16:21">
      <c r="P594" s="71"/>
      <c r="Q594" s="71"/>
      <c r="R594" s="71"/>
      <c r="S594" s="71"/>
      <c r="T594" s="71"/>
      <c r="U594" s="71"/>
    </row>
    <row r="595" spans="16:21">
      <c r="P595" s="71"/>
      <c r="Q595" s="71"/>
      <c r="R595" s="71"/>
      <c r="S595" s="71"/>
      <c r="T595" s="71"/>
      <c r="U595" s="71"/>
    </row>
    <row r="596" spans="16:21">
      <c r="P596" s="71"/>
      <c r="Q596" s="71"/>
      <c r="R596" s="71"/>
      <c r="S596" s="71"/>
      <c r="T596" s="71"/>
      <c r="U596" s="71"/>
    </row>
    <row r="597" spans="16:21">
      <c r="P597" s="71"/>
      <c r="Q597" s="71"/>
      <c r="R597" s="71"/>
      <c r="S597" s="71"/>
      <c r="T597" s="71"/>
      <c r="U597" s="71"/>
    </row>
    <row r="598" spans="16:21">
      <c r="P598" s="71"/>
      <c r="Q598" s="71"/>
      <c r="R598" s="71"/>
      <c r="S598" s="71"/>
      <c r="T598" s="71"/>
      <c r="U598" s="71"/>
    </row>
    <row r="599" spans="16:21">
      <c r="P599" s="71"/>
      <c r="Q599" s="71"/>
      <c r="R599" s="71"/>
      <c r="S599" s="71"/>
      <c r="T599" s="71"/>
      <c r="U599" s="71"/>
    </row>
    <row r="600" spans="16:21">
      <c r="P600" s="71"/>
      <c r="Q600" s="71"/>
      <c r="R600" s="71"/>
      <c r="S600" s="71"/>
      <c r="T600" s="71"/>
      <c r="U600" s="71"/>
    </row>
    <row r="601" spans="16:21">
      <c r="P601" s="71"/>
      <c r="Q601" s="71"/>
      <c r="R601" s="71"/>
      <c r="S601" s="71"/>
      <c r="T601" s="71"/>
      <c r="U601" s="71"/>
    </row>
    <row r="602" spans="16:21">
      <c r="P602" s="71"/>
      <c r="Q602" s="71"/>
      <c r="R602" s="71"/>
      <c r="S602" s="71"/>
      <c r="T602" s="71"/>
      <c r="U602" s="71"/>
    </row>
    <row r="603" spans="16:21">
      <c r="P603" s="71"/>
      <c r="Q603" s="71"/>
      <c r="R603" s="71"/>
      <c r="S603" s="71"/>
      <c r="T603" s="71"/>
      <c r="U603" s="71"/>
    </row>
    <row r="604" spans="16:21">
      <c r="P604" s="71"/>
      <c r="Q604" s="71"/>
      <c r="R604" s="71"/>
      <c r="S604" s="71"/>
      <c r="T604" s="71"/>
      <c r="U604" s="71"/>
    </row>
    <row r="605" spans="16:21">
      <c r="P605" s="71"/>
      <c r="Q605" s="71"/>
      <c r="R605" s="71"/>
      <c r="S605" s="71"/>
      <c r="T605" s="71"/>
      <c r="U605" s="71"/>
    </row>
    <row r="606" spans="16:21">
      <c r="P606" s="71"/>
      <c r="Q606" s="71"/>
      <c r="R606" s="71"/>
      <c r="S606" s="71"/>
      <c r="T606" s="71"/>
      <c r="U606" s="71"/>
    </row>
    <row r="607" spans="16:21">
      <c r="P607" s="71"/>
      <c r="Q607" s="71"/>
      <c r="R607" s="71"/>
      <c r="S607" s="71"/>
      <c r="T607" s="71"/>
      <c r="U607" s="71"/>
    </row>
    <row r="608" spans="16:21">
      <c r="P608" s="71"/>
      <c r="Q608" s="71"/>
      <c r="R608" s="71"/>
      <c r="S608" s="71"/>
      <c r="T608" s="71"/>
      <c r="U608" s="71"/>
    </row>
    <row r="609" spans="16:21">
      <c r="P609" s="71"/>
      <c r="Q609" s="71"/>
      <c r="R609" s="71"/>
      <c r="S609" s="71"/>
      <c r="T609" s="71"/>
      <c r="U609" s="71"/>
    </row>
    <row r="610" spans="16:21">
      <c r="P610" s="71"/>
      <c r="Q610" s="71"/>
      <c r="R610" s="71"/>
      <c r="S610" s="71"/>
      <c r="T610" s="71"/>
      <c r="U610" s="71"/>
    </row>
    <row r="611" spans="16:21">
      <c r="P611" s="71"/>
      <c r="Q611" s="71"/>
      <c r="R611" s="71"/>
      <c r="S611" s="71"/>
      <c r="T611" s="71"/>
      <c r="U611" s="71"/>
    </row>
    <row r="612" spans="16:21">
      <c r="P612" s="71"/>
      <c r="Q612" s="71"/>
      <c r="R612" s="71"/>
      <c r="S612" s="71"/>
      <c r="T612" s="71"/>
      <c r="U612" s="71"/>
    </row>
    <row r="613" spans="16:21">
      <c r="P613" s="71"/>
      <c r="Q613" s="71"/>
      <c r="R613" s="71"/>
      <c r="S613" s="71"/>
      <c r="T613" s="71"/>
      <c r="U613" s="71"/>
    </row>
    <row r="614" spans="16:21">
      <c r="P614" s="71"/>
      <c r="Q614" s="71"/>
      <c r="R614" s="71"/>
      <c r="S614" s="71"/>
      <c r="T614" s="71"/>
      <c r="U614" s="71"/>
    </row>
    <row r="615" spans="16:21">
      <c r="P615" s="71"/>
      <c r="Q615" s="71"/>
      <c r="R615" s="71"/>
      <c r="S615" s="71"/>
      <c r="T615" s="71"/>
      <c r="U615" s="71"/>
    </row>
    <row r="616" spans="16:21">
      <c r="P616" s="71"/>
      <c r="Q616" s="71"/>
      <c r="R616" s="71"/>
      <c r="S616" s="71"/>
      <c r="T616" s="71"/>
      <c r="U616" s="71"/>
    </row>
    <row r="617" spans="16:21">
      <c r="P617" s="71"/>
      <c r="Q617" s="71"/>
      <c r="R617" s="71"/>
      <c r="S617" s="71"/>
      <c r="T617" s="71"/>
      <c r="U617" s="71"/>
    </row>
    <row r="618" spans="16:21">
      <c r="P618" s="71"/>
      <c r="Q618" s="71"/>
      <c r="R618" s="71"/>
      <c r="S618" s="71"/>
      <c r="T618" s="71"/>
      <c r="U618" s="71"/>
    </row>
    <row r="619" spans="16:21">
      <c r="P619" s="71"/>
      <c r="Q619" s="71"/>
      <c r="R619" s="71"/>
      <c r="S619" s="71"/>
      <c r="T619" s="71"/>
      <c r="U619" s="71"/>
    </row>
    <row r="620" spans="16:21">
      <c r="P620" s="71"/>
      <c r="Q620" s="71"/>
      <c r="R620" s="71"/>
      <c r="S620" s="71"/>
      <c r="T620" s="71"/>
      <c r="U620" s="71"/>
    </row>
    <row r="621" spans="16:21">
      <c r="P621" s="71"/>
      <c r="Q621" s="71"/>
      <c r="R621" s="71"/>
      <c r="S621" s="71"/>
      <c r="T621" s="71"/>
      <c r="U621" s="71"/>
    </row>
    <row r="622" spans="16:21">
      <c r="P622" s="71"/>
      <c r="Q622" s="71"/>
      <c r="R622" s="71"/>
      <c r="S622" s="71"/>
      <c r="T622" s="71"/>
      <c r="U622" s="71"/>
    </row>
    <row r="623" spans="16:21">
      <c r="P623" s="71"/>
      <c r="Q623" s="71"/>
      <c r="R623" s="71"/>
      <c r="S623" s="71"/>
      <c r="T623" s="71"/>
      <c r="U623" s="71"/>
    </row>
    <row r="624" spans="16:21">
      <c r="P624" s="71"/>
      <c r="Q624" s="71"/>
      <c r="R624" s="71"/>
      <c r="S624" s="71"/>
      <c r="T624" s="71"/>
      <c r="U624" s="71"/>
    </row>
    <row r="625" spans="16:21">
      <c r="P625" s="71"/>
      <c r="Q625" s="71"/>
      <c r="R625" s="71"/>
      <c r="S625" s="71"/>
      <c r="T625" s="71"/>
      <c r="U625" s="71"/>
    </row>
    <row r="626" spans="16:21">
      <c r="P626" s="71"/>
      <c r="Q626" s="71"/>
      <c r="R626" s="71"/>
      <c r="S626" s="71"/>
      <c r="T626" s="71"/>
      <c r="U626" s="71"/>
    </row>
    <row r="627" spans="16:21">
      <c r="P627" s="71"/>
      <c r="Q627" s="71"/>
      <c r="R627" s="71"/>
      <c r="S627" s="71"/>
      <c r="T627" s="71"/>
      <c r="U627" s="71"/>
    </row>
    <row r="628" spans="16:21">
      <c r="P628" s="71"/>
      <c r="Q628" s="71"/>
      <c r="R628" s="71"/>
      <c r="S628" s="71"/>
      <c r="T628" s="71"/>
      <c r="U628" s="71"/>
    </row>
    <row r="629" spans="16:21">
      <c r="P629" s="71"/>
      <c r="Q629" s="71"/>
      <c r="R629" s="71"/>
      <c r="S629" s="71"/>
      <c r="T629" s="71"/>
      <c r="U629" s="71"/>
    </row>
    <row r="630" spans="16:21">
      <c r="P630" s="71"/>
      <c r="Q630" s="71"/>
      <c r="R630" s="71"/>
      <c r="S630" s="71"/>
      <c r="T630" s="71"/>
      <c r="U630" s="71"/>
    </row>
    <row r="631" spans="16:21">
      <c r="P631" s="71"/>
      <c r="Q631" s="71"/>
      <c r="R631" s="71"/>
      <c r="S631" s="71"/>
      <c r="T631" s="71"/>
      <c r="U631" s="71"/>
    </row>
    <row r="632" spans="16:21">
      <c r="P632" s="71"/>
      <c r="Q632" s="71"/>
      <c r="R632" s="71"/>
      <c r="S632" s="71"/>
      <c r="T632" s="71"/>
      <c r="U632" s="71"/>
    </row>
    <row r="633" spans="16:21">
      <c r="P633" s="71"/>
      <c r="Q633" s="71"/>
      <c r="R633" s="71"/>
      <c r="S633" s="71"/>
      <c r="T633" s="71"/>
      <c r="U633" s="71"/>
    </row>
    <row r="634" spans="16:21">
      <c r="P634" s="71"/>
      <c r="Q634" s="71"/>
      <c r="R634" s="71"/>
      <c r="S634" s="71"/>
      <c r="T634" s="71"/>
      <c r="U634" s="71"/>
    </row>
    <row r="635" spans="16:21">
      <c r="P635" s="71"/>
      <c r="Q635" s="71"/>
      <c r="R635" s="71"/>
      <c r="S635" s="71"/>
      <c r="T635" s="71"/>
      <c r="U635" s="71"/>
    </row>
    <row r="636" spans="16:21">
      <c r="P636" s="71"/>
      <c r="Q636" s="71"/>
      <c r="R636" s="71"/>
      <c r="S636" s="71"/>
      <c r="T636" s="71"/>
      <c r="U636" s="71"/>
    </row>
    <row r="637" spans="16:21">
      <c r="P637" s="71"/>
      <c r="Q637" s="71"/>
      <c r="R637" s="71"/>
      <c r="S637" s="71"/>
      <c r="T637" s="71"/>
      <c r="U637" s="71"/>
    </row>
    <row r="638" spans="16:21">
      <c r="P638" s="71"/>
      <c r="Q638" s="71"/>
      <c r="R638" s="71"/>
      <c r="S638" s="71"/>
      <c r="T638" s="71"/>
      <c r="U638" s="71"/>
    </row>
    <row r="639" spans="16:21">
      <c r="P639" s="71"/>
      <c r="Q639" s="71"/>
      <c r="R639" s="71"/>
      <c r="S639" s="71"/>
      <c r="T639" s="71"/>
      <c r="U639" s="71"/>
    </row>
    <row r="640" spans="16:21">
      <c r="P640" s="71"/>
      <c r="Q640" s="71"/>
      <c r="R640" s="71"/>
      <c r="S640" s="71"/>
      <c r="T640" s="71"/>
      <c r="U640" s="71"/>
    </row>
    <row r="641" spans="16:21">
      <c r="P641" s="71"/>
      <c r="Q641" s="71"/>
      <c r="R641" s="71"/>
      <c r="S641" s="71"/>
      <c r="T641" s="71"/>
      <c r="U641" s="71"/>
    </row>
    <row r="642" spans="16:21">
      <c r="P642" s="71"/>
      <c r="Q642" s="71"/>
      <c r="R642" s="71"/>
      <c r="S642" s="71"/>
      <c r="T642" s="71"/>
      <c r="U642" s="71"/>
    </row>
    <row r="643" spans="16:21">
      <c r="P643" s="71"/>
      <c r="Q643" s="71"/>
      <c r="R643" s="71"/>
      <c r="S643" s="71"/>
      <c r="T643" s="71"/>
      <c r="U643" s="71"/>
    </row>
    <row r="644" spans="16:21">
      <c r="P644" s="71"/>
      <c r="Q644" s="71"/>
      <c r="R644" s="71"/>
      <c r="S644" s="71"/>
      <c r="T644" s="71"/>
      <c r="U644" s="71"/>
    </row>
    <row r="645" spans="16:21">
      <c r="P645" s="71"/>
      <c r="Q645" s="71"/>
      <c r="R645" s="71"/>
      <c r="S645" s="71"/>
      <c r="T645" s="71"/>
      <c r="U645" s="71"/>
    </row>
    <row r="646" spans="16:21">
      <c r="P646" s="71"/>
      <c r="Q646" s="71"/>
      <c r="R646" s="71"/>
      <c r="S646" s="71"/>
      <c r="T646" s="71"/>
      <c r="U646" s="71"/>
    </row>
    <row r="647" spans="16:21">
      <c r="P647" s="71"/>
      <c r="Q647" s="71"/>
      <c r="R647" s="71"/>
      <c r="S647" s="71"/>
      <c r="T647" s="71"/>
      <c r="U647" s="71"/>
    </row>
    <row r="648" spans="16:21">
      <c r="P648" s="71"/>
      <c r="Q648" s="71"/>
      <c r="R648" s="71"/>
      <c r="S648" s="71"/>
      <c r="T648" s="71"/>
      <c r="U648" s="71"/>
    </row>
    <row r="649" spans="16:21">
      <c r="P649" s="71"/>
      <c r="Q649" s="71"/>
      <c r="R649" s="71"/>
      <c r="S649" s="71"/>
      <c r="T649" s="71"/>
      <c r="U649" s="71"/>
    </row>
    <row r="650" spans="16:21">
      <c r="P650" s="71"/>
      <c r="Q650" s="71"/>
      <c r="R650" s="71"/>
      <c r="S650" s="71"/>
      <c r="T650" s="71"/>
      <c r="U650" s="71"/>
    </row>
    <row r="651" spans="16:21">
      <c r="P651" s="71"/>
      <c r="Q651" s="71"/>
      <c r="R651" s="71"/>
      <c r="S651" s="71"/>
      <c r="T651" s="71"/>
      <c r="U651" s="71"/>
    </row>
    <row r="652" spans="16:21">
      <c r="P652" s="71"/>
      <c r="Q652" s="71"/>
      <c r="R652" s="71"/>
      <c r="S652" s="71"/>
      <c r="T652" s="71"/>
      <c r="U652" s="71"/>
    </row>
    <row r="653" spans="16:21">
      <c r="P653" s="71"/>
      <c r="Q653" s="71"/>
      <c r="R653" s="71"/>
      <c r="S653" s="71"/>
      <c r="T653" s="71"/>
      <c r="U653" s="71"/>
    </row>
    <row r="654" spans="16:21">
      <c r="P654" s="71"/>
      <c r="Q654" s="71"/>
      <c r="R654" s="71"/>
      <c r="S654" s="71"/>
      <c r="T654" s="71"/>
      <c r="U654" s="71"/>
    </row>
    <row r="655" spans="16:21">
      <c r="P655" s="71"/>
      <c r="Q655" s="71"/>
      <c r="R655" s="71"/>
      <c r="S655" s="71"/>
      <c r="T655" s="71"/>
      <c r="U655" s="71"/>
    </row>
    <row r="656" spans="16:21">
      <c r="P656" s="71"/>
      <c r="Q656" s="71"/>
      <c r="R656" s="71"/>
      <c r="S656" s="71"/>
      <c r="T656" s="71"/>
      <c r="U656" s="71"/>
    </row>
    <row r="657" spans="16:21">
      <c r="P657" s="71"/>
      <c r="Q657" s="71"/>
      <c r="R657" s="71"/>
      <c r="S657" s="71"/>
      <c r="T657" s="71"/>
      <c r="U657" s="71"/>
    </row>
    <row r="658" spans="16:21">
      <c r="P658" s="71"/>
      <c r="Q658" s="71"/>
      <c r="R658" s="71"/>
      <c r="S658" s="71"/>
      <c r="T658" s="71"/>
      <c r="U658" s="71"/>
    </row>
    <row r="659" spans="16:21">
      <c r="P659" s="71"/>
      <c r="Q659" s="71"/>
      <c r="R659" s="71"/>
      <c r="S659" s="71"/>
      <c r="T659" s="71"/>
      <c r="U659" s="71"/>
    </row>
    <row r="660" spans="16:21">
      <c r="P660" s="71"/>
      <c r="Q660" s="71"/>
      <c r="R660" s="71"/>
      <c r="S660" s="71"/>
      <c r="T660" s="71"/>
      <c r="U660" s="71"/>
    </row>
    <row r="661" spans="16:21">
      <c r="P661" s="71"/>
      <c r="Q661" s="71"/>
      <c r="R661" s="71"/>
      <c r="S661" s="71"/>
      <c r="T661" s="71"/>
      <c r="U661" s="71"/>
    </row>
    <row r="662" spans="16:21">
      <c r="P662" s="71"/>
      <c r="Q662" s="71"/>
      <c r="R662" s="71"/>
      <c r="S662" s="71"/>
      <c r="T662" s="71"/>
      <c r="U662" s="71"/>
    </row>
    <row r="663" spans="16:21">
      <c r="P663" s="71"/>
      <c r="Q663" s="71"/>
      <c r="R663" s="71"/>
      <c r="S663" s="71"/>
      <c r="T663" s="71"/>
      <c r="U663" s="71"/>
    </row>
    <row r="664" spans="16:21">
      <c r="P664" s="71"/>
      <c r="Q664" s="71"/>
      <c r="R664" s="71"/>
      <c r="S664" s="71"/>
      <c r="T664" s="71"/>
      <c r="U664" s="71"/>
    </row>
    <row r="665" spans="16:21">
      <c r="P665" s="71"/>
      <c r="Q665" s="71"/>
      <c r="R665" s="71"/>
      <c r="S665" s="71"/>
      <c r="T665" s="71"/>
      <c r="U665" s="71"/>
    </row>
    <row r="666" spans="16:21">
      <c r="P666" s="71"/>
      <c r="Q666" s="71"/>
      <c r="R666" s="71"/>
      <c r="S666" s="71"/>
      <c r="T666" s="71"/>
      <c r="U666" s="71"/>
    </row>
    <row r="667" spans="16:21">
      <c r="P667" s="71"/>
      <c r="Q667" s="71"/>
      <c r="R667" s="71"/>
      <c r="S667" s="71"/>
      <c r="T667" s="71"/>
      <c r="U667" s="71"/>
    </row>
    <row r="668" spans="16:21">
      <c r="P668" s="71"/>
      <c r="Q668" s="71"/>
      <c r="R668" s="71"/>
      <c r="S668" s="71"/>
      <c r="T668" s="71"/>
      <c r="U668" s="71"/>
    </row>
    <row r="669" spans="16:21">
      <c r="P669" s="71"/>
      <c r="Q669" s="71"/>
      <c r="R669" s="71"/>
      <c r="S669" s="71"/>
      <c r="T669" s="71"/>
      <c r="U669" s="71"/>
    </row>
    <row r="670" spans="16:21">
      <c r="P670" s="71"/>
      <c r="Q670" s="71"/>
      <c r="R670" s="71"/>
      <c r="S670" s="71"/>
      <c r="T670" s="71"/>
      <c r="U670" s="71"/>
    </row>
    <row r="671" spans="16:21">
      <c r="P671" s="71"/>
      <c r="Q671" s="71"/>
      <c r="R671" s="71"/>
      <c r="S671" s="71"/>
      <c r="T671" s="71"/>
      <c r="U671" s="71"/>
    </row>
    <row r="672" spans="16:21">
      <c r="P672" s="71"/>
      <c r="Q672" s="71"/>
      <c r="R672" s="71"/>
      <c r="S672" s="71"/>
      <c r="T672" s="71"/>
      <c r="U672" s="71"/>
    </row>
    <row r="673" spans="16:21">
      <c r="P673" s="71"/>
      <c r="Q673" s="71"/>
      <c r="R673" s="71"/>
      <c r="S673" s="71"/>
      <c r="T673" s="71"/>
      <c r="U673" s="71"/>
    </row>
    <row r="674" spans="16:21">
      <c r="P674" s="71"/>
      <c r="Q674" s="71"/>
      <c r="R674" s="71"/>
      <c r="S674" s="71"/>
      <c r="T674" s="71"/>
      <c r="U674" s="71"/>
    </row>
    <row r="675" spans="16:21">
      <c r="P675" s="71"/>
      <c r="Q675" s="71"/>
      <c r="R675" s="71"/>
      <c r="S675" s="71"/>
      <c r="T675" s="71"/>
      <c r="U675" s="71"/>
    </row>
    <row r="676" spans="16:21">
      <c r="P676" s="71"/>
      <c r="Q676" s="71"/>
      <c r="R676" s="71"/>
      <c r="S676" s="71"/>
      <c r="T676" s="71"/>
      <c r="U676" s="71"/>
    </row>
    <row r="677" spans="16:21">
      <c r="P677" s="71"/>
      <c r="Q677" s="71"/>
      <c r="R677" s="71"/>
      <c r="S677" s="71"/>
      <c r="T677" s="71"/>
      <c r="U677" s="71"/>
    </row>
    <row r="678" spans="16:21">
      <c r="P678" s="71"/>
      <c r="Q678" s="71"/>
      <c r="R678" s="71"/>
      <c r="S678" s="71"/>
      <c r="T678" s="71"/>
      <c r="U678" s="71"/>
    </row>
    <row r="679" spans="16:21">
      <c r="P679" s="71"/>
      <c r="Q679" s="71"/>
      <c r="R679" s="71"/>
      <c r="S679" s="71"/>
      <c r="T679" s="71"/>
      <c r="U679" s="71"/>
    </row>
    <row r="680" spans="16:21">
      <c r="P680" s="71"/>
      <c r="Q680" s="71"/>
      <c r="R680" s="71"/>
      <c r="S680" s="71"/>
      <c r="T680" s="71"/>
      <c r="U680" s="71"/>
    </row>
    <row r="681" spans="16:21">
      <c r="P681" s="71"/>
      <c r="Q681" s="71"/>
      <c r="R681" s="71"/>
      <c r="S681" s="71"/>
      <c r="T681" s="71"/>
      <c r="U681" s="71"/>
    </row>
    <row r="682" spans="16:21">
      <c r="P682" s="71"/>
      <c r="Q682" s="71"/>
      <c r="R682" s="71"/>
      <c r="S682" s="71"/>
      <c r="T682" s="71"/>
      <c r="U682" s="71"/>
    </row>
    <row r="683" spans="16:21">
      <c r="P683" s="71"/>
      <c r="Q683" s="71"/>
      <c r="R683" s="71"/>
      <c r="S683" s="71"/>
      <c r="T683" s="71"/>
      <c r="U683" s="71"/>
    </row>
    <row r="684" spans="16:21">
      <c r="P684" s="71"/>
      <c r="Q684" s="71"/>
      <c r="R684" s="71"/>
      <c r="S684" s="71"/>
      <c r="T684" s="71"/>
      <c r="U684" s="71"/>
    </row>
    <row r="685" spans="16:21">
      <c r="P685" s="71"/>
      <c r="Q685" s="71"/>
      <c r="R685" s="71"/>
      <c r="S685" s="71"/>
      <c r="T685" s="71"/>
      <c r="U685" s="71"/>
    </row>
    <row r="686" spans="16:21">
      <c r="P686" s="71"/>
      <c r="Q686" s="71"/>
      <c r="R686" s="71"/>
      <c r="S686" s="71"/>
      <c r="T686" s="71"/>
      <c r="U686" s="71"/>
    </row>
    <row r="687" spans="16:21">
      <c r="P687" s="71"/>
      <c r="Q687" s="71"/>
      <c r="R687" s="71"/>
      <c r="S687" s="71"/>
      <c r="T687" s="71"/>
      <c r="U687" s="71"/>
    </row>
    <row r="688" spans="16:21">
      <c r="P688" s="71"/>
      <c r="Q688" s="71"/>
      <c r="R688" s="71"/>
      <c r="S688" s="71"/>
      <c r="T688" s="71"/>
      <c r="U688" s="71"/>
    </row>
    <row r="689" spans="16:21">
      <c r="P689" s="71"/>
      <c r="Q689" s="71"/>
      <c r="R689" s="71"/>
      <c r="S689" s="71"/>
      <c r="T689" s="71"/>
      <c r="U689" s="71"/>
    </row>
    <row r="690" spans="16:21">
      <c r="P690" s="71"/>
      <c r="Q690" s="71"/>
      <c r="R690" s="71"/>
      <c r="S690" s="71"/>
      <c r="T690" s="71"/>
      <c r="U690" s="71"/>
    </row>
    <row r="691" spans="16:21">
      <c r="P691" s="71"/>
      <c r="Q691" s="71"/>
      <c r="R691" s="71"/>
      <c r="S691" s="71"/>
      <c r="T691" s="71"/>
      <c r="U691" s="71"/>
    </row>
    <row r="692" spans="16:21">
      <c r="P692" s="71"/>
      <c r="Q692" s="71"/>
      <c r="R692" s="71"/>
      <c r="S692" s="71"/>
      <c r="T692" s="71"/>
      <c r="U692" s="71"/>
    </row>
    <row r="693" spans="16:21">
      <c r="P693" s="71"/>
      <c r="Q693" s="71"/>
      <c r="R693" s="71"/>
      <c r="S693" s="71"/>
      <c r="T693" s="71"/>
      <c r="U693" s="71"/>
    </row>
    <row r="694" spans="16:21">
      <c r="P694" s="71"/>
      <c r="Q694" s="71"/>
      <c r="R694" s="71"/>
      <c r="S694" s="71"/>
      <c r="T694" s="71"/>
      <c r="U694" s="71"/>
    </row>
    <row r="695" spans="16:21">
      <c r="P695" s="71"/>
      <c r="Q695" s="71"/>
      <c r="R695" s="71"/>
      <c r="S695" s="71"/>
      <c r="T695" s="71"/>
      <c r="U695" s="71"/>
    </row>
    <row r="696" spans="16:21">
      <c r="P696" s="71"/>
      <c r="Q696" s="71"/>
      <c r="R696" s="71"/>
      <c r="S696" s="71"/>
      <c r="T696" s="71"/>
      <c r="U696" s="71"/>
    </row>
    <row r="697" spans="16:21">
      <c r="P697" s="71"/>
      <c r="Q697" s="71"/>
      <c r="R697" s="71"/>
      <c r="S697" s="71"/>
      <c r="T697" s="71"/>
      <c r="U697" s="71"/>
    </row>
    <row r="698" spans="16:21">
      <c r="P698" s="71"/>
      <c r="Q698" s="71"/>
      <c r="R698" s="71"/>
      <c r="S698" s="71"/>
      <c r="T698" s="71"/>
      <c r="U698" s="71"/>
    </row>
    <row r="699" spans="16:21">
      <c r="P699" s="71"/>
      <c r="Q699" s="71"/>
      <c r="R699" s="71"/>
      <c r="S699" s="71"/>
      <c r="T699" s="71"/>
      <c r="U699" s="71"/>
    </row>
    <row r="700" spans="16:21">
      <c r="P700" s="71"/>
      <c r="Q700" s="71"/>
      <c r="R700" s="71"/>
      <c r="S700" s="71"/>
      <c r="T700" s="71"/>
      <c r="U700" s="71"/>
    </row>
    <row r="701" spans="16:21">
      <c r="P701" s="71"/>
      <c r="Q701" s="71"/>
      <c r="R701" s="71"/>
      <c r="S701" s="71"/>
      <c r="T701" s="71"/>
      <c r="U701" s="71"/>
    </row>
    <row r="702" spans="16:21">
      <c r="P702" s="71"/>
      <c r="Q702" s="71"/>
      <c r="R702" s="71"/>
      <c r="S702" s="71"/>
      <c r="T702" s="71"/>
      <c r="U702" s="71"/>
    </row>
    <row r="703" spans="16:21">
      <c r="P703" s="71"/>
      <c r="Q703" s="71"/>
      <c r="R703" s="71"/>
      <c r="S703" s="71"/>
      <c r="T703" s="71"/>
      <c r="U703" s="71"/>
    </row>
    <row r="704" spans="16:21">
      <c r="P704" s="71"/>
      <c r="Q704" s="71"/>
      <c r="R704" s="71"/>
      <c r="S704" s="71"/>
      <c r="T704" s="71"/>
      <c r="U704" s="71"/>
    </row>
    <row r="705" spans="16:21">
      <c r="P705" s="71"/>
      <c r="Q705" s="71"/>
      <c r="R705" s="71"/>
      <c r="S705" s="71"/>
      <c r="T705" s="71"/>
      <c r="U705" s="71"/>
    </row>
    <row r="706" spans="16:21">
      <c r="P706" s="71"/>
      <c r="Q706" s="71"/>
      <c r="R706" s="71"/>
      <c r="S706" s="71"/>
      <c r="T706" s="71"/>
      <c r="U706" s="71"/>
    </row>
    <row r="707" spans="16:21">
      <c r="P707" s="71"/>
      <c r="Q707" s="71"/>
      <c r="R707" s="71"/>
      <c r="S707" s="71"/>
      <c r="T707" s="71"/>
      <c r="U707" s="71"/>
    </row>
    <row r="708" spans="16:21">
      <c r="P708" s="71"/>
      <c r="Q708" s="71"/>
      <c r="R708" s="71"/>
      <c r="S708" s="71"/>
      <c r="T708" s="71"/>
      <c r="U708" s="71"/>
    </row>
    <row r="709" spans="16:21">
      <c r="P709" s="71"/>
      <c r="Q709" s="71"/>
      <c r="R709" s="71"/>
      <c r="S709" s="71"/>
      <c r="T709" s="71"/>
      <c r="U709" s="71"/>
    </row>
    <row r="710" spans="16:21">
      <c r="P710" s="71"/>
      <c r="Q710" s="71"/>
      <c r="R710" s="71"/>
      <c r="S710" s="71"/>
      <c r="T710" s="71"/>
      <c r="U710" s="71"/>
    </row>
    <row r="711" spans="16:21">
      <c r="P711" s="71"/>
      <c r="Q711" s="71"/>
      <c r="R711" s="71"/>
      <c r="S711" s="71"/>
      <c r="T711" s="71"/>
      <c r="U711" s="71"/>
    </row>
    <row r="712" spans="16:21">
      <c r="P712" s="71"/>
      <c r="Q712" s="71"/>
      <c r="R712" s="71"/>
      <c r="S712" s="71"/>
      <c r="T712" s="71"/>
      <c r="U712" s="71"/>
    </row>
    <row r="713" spans="16:21">
      <c r="P713" s="71"/>
      <c r="Q713" s="71"/>
      <c r="R713" s="71"/>
      <c r="S713" s="71"/>
      <c r="T713" s="71"/>
      <c r="U713" s="71"/>
    </row>
    <row r="714" spans="16:21">
      <c r="P714" s="71"/>
      <c r="Q714" s="71"/>
      <c r="R714" s="71"/>
      <c r="S714" s="71"/>
      <c r="T714" s="71"/>
      <c r="U714" s="71"/>
    </row>
    <row r="715" spans="16:21">
      <c r="P715" s="71"/>
      <c r="Q715" s="71"/>
      <c r="R715" s="71"/>
      <c r="S715" s="71"/>
      <c r="T715" s="71"/>
      <c r="U715" s="71"/>
    </row>
    <row r="716" spans="16:21">
      <c r="P716" s="71"/>
      <c r="Q716" s="71"/>
      <c r="R716" s="71"/>
      <c r="S716" s="71"/>
      <c r="T716" s="71"/>
      <c r="U716" s="71"/>
    </row>
    <row r="717" spans="16:21">
      <c r="P717" s="71"/>
      <c r="Q717" s="71"/>
      <c r="R717" s="71"/>
      <c r="S717" s="71"/>
      <c r="T717" s="71"/>
      <c r="U717" s="71"/>
    </row>
    <row r="718" spans="16:21">
      <c r="P718" s="71"/>
      <c r="Q718" s="71"/>
      <c r="R718" s="71"/>
      <c r="S718" s="71"/>
      <c r="T718" s="71"/>
      <c r="U718" s="71"/>
    </row>
    <row r="719" spans="16:21">
      <c r="P719" s="71"/>
      <c r="Q719" s="71"/>
      <c r="R719" s="71"/>
      <c r="S719" s="71"/>
      <c r="T719" s="71"/>
      <c r="U719" s="71"/>
    </row>
    <row r="720" spans="16:21">
      <c r="P720" s="71"/>
      <c r="Q720" s="71"/>
      <c r="R720" s="71"/>
      <c r="S720" s="71"/>
      <c r="T720" s="71"/>
      <c r="U720" s="71"/>
    </row>
    <row r="721" spans="16:21">
      <c r="P721" s="71"/>
      <c r="Q721" s="71"/>
      <c r="R721" s="71"/>
      <c r="S721" s="71"/>
      <c r="T721" s="71"/>
      <c r="U721" s="71"/>
    </row>
    <row r="722" spans="16:21">
      <c r="P722" s="71"/>
      <c r="Q722" s="71"/>
      <c r="R722" s="71"/>
      <c r="S722" s="71"/>
      <c r="T722" s="71"/>
      <c r="U722" s="71"/>
    </row>
    <row r="723" spans="16:21">
      <c r="P723" s="71"/>
      <c r="Q723" s="71"/>
      <c r="R723" s="71"/>
      <c r="S723" s="71"/>
      <c r="T723" s="71"/>
      <c r="U723" s="71"/>
    </row>
    <row r="724" spans="16:21">
      <c r="P724" s="71"/>
      <c r="Q724" s="71"/>
      <c r="R724" s="71"/>
      <c r="S724" s="71"/>
      <c r="T724" s="71"/>
      <c r="U724" s="71"/>
    </row>
    <row r="725" spans="16:21">
      <c r="P725" s="71"/>
      <c r="Q725" s="71"/>
      <c r="R725" s="71"/>
      <c r="S725" s="71"/>
      <c r="T725" s="71"/>
      <c r="U725" s="71"/>
    </row>
    <row r="726" spans="16:21">
      <c r="P726" s="71"/>
      <c r="Q726" s="71"/>
      <c r="R726" s="71"/>
      <c r="S726" s="71"/>
      <c r="T726" s="71"/>
      <c r="U726" s="71"/>
    </row>
    <row r="727" spans="16:21">
      <c r="P727" s="71"/>
      <c r="Q727" s="71"/>
      <c r="R727" s="71"/>
      <c r="S727" s="71"/>
      <c r="T727" s="71"/>
      <c r="U727" s="71"/>
    </row>
    <row r="728" spans="16:21">
      <c r="P728" s="71"/>
      <c r="Q728" s="71"/>
      <c r="R728" s="71"/>
      <c r="S728" s="71"/>
      <c r="T728" s="71"/>
      <c r="U728" s="71"/>
    </row>
    <row r="729" spans="16:21">
      <c r="P729" s="71"/>
      <c r="Q729" s="71"/>
      <c r="R729" s="71"/>
      <c r="S729" s="71"/>
      <c r="T729" s="71"/>
      <c r="U729" s="71"/>
    </row>
    <row r="730" spans="16:21">
      <c r="P730" s="71"/>
      <c r="Q730" s="71"/>
      <c r="R730" s="71"/>
      <c r="S730" s="71"/>
      <c r="T730" s="71"/>
      <c r="U730" s="71"/>
    </row>
    <row r="731" spans="16:21">
      <c r="P731" s="71"/>
      <c r="Q731" s="71"/>
      <c r="R731" s="71"/>
      <c r="S731" s="71"/>
      <c r="T731" s="71"/>
      <c r="U731" s="71"/>
    </row>
    <row r="732" spans="16:21">
      <c r="P732" s="71"/>
      <c r="Q732" s="71"/>
      <c r="R732" s="71"/>
      <c r="S732" s="71"/>
      <c r="T732" s="71"/>
      <c r="U732" s="71"/>
    </row>
    <row r="733" spans="16:21">
      <c r="P733" s="71"/>
      <c r="Q733" s="71"/>
      <c r="R733" s="71"/>
      <c r="S733" s="71"/>
      <c r="T733" s="71"/>
      <c r="U733" s="71"/>
    </row>
    <row r="734" spans="16:21">
      <c r="P734" s="71"/>
      <c r="Q734" s="71"/>
      <c r="R734" s="71"/>
      <c r="S734" s="71"/>
      <c r="T734" s="71"/>
      <c r="U734" s="71"/>
    </row>
    <row r="735" spans="16:21">
      <c r="P735" s="71"/>
      <c r="Q735" s="71"/>
      <c r="R735" s="71"/>
      <c r="S735" s="71"/>
      <c r="T735" s="71"/>
      <c r="U735" s="71"/>
    </row>
    <row r="736" spans="16:21">
      <c r="P736" s="71"/>
      <c r="Q736" s="71"/>
      <c r="R736" s="71"/>
      <c r="S736" s="71"/>
      <c r="T736" s="71"/>
      <c r="U736" s="71"/>
    </row>
    <row r="737" spans="16:21">
      <c r="P737" s="71"/>
      <c r="Q737" s="71"/>
      <c r="R737" s="71"/>
      <c r="S737" s="71"/>
      <c r="T737" s="71"/>
      <c r="U737" s="71"/>
    </row>
    <row r="738" spans="16:21">
      <c r="P738" s="71"/>
      <c r="Q738" s="71"/>
      <c r="R738" s="71"/>
      <c r="S738" s="71"/>
      <c r="T738" s="71"/>
      <c r="U738" s="71"/>
    </row>
    <row r="739" spans="16:21">
      <c r="P739" s="71"/>
      <c r="Q739" s="71"/>
      <c r="R739" s="71"/>
      <c r="S739" s="71"/>
      <c r="T739" s="71"/>
      <c r="U739" s="71"/>
    </row>
    <row r="740" spans="16:21">
      <c r="P740" s="71"/>
      <c r="Q740" s="71"/>
      <c r="R740" s="71"/>
      <c r="S740" s="71"/>
      <c r="T740" s="71"/>
      <c r="U740" s="71"/>
    </row>
    <row r="741" spans="16:21">
      <c r="P741" s="71"/>
      <c r="Q741" s="71"/>
      <c r="R741" s="71"/>
      <c r="S741" s="71"/>
      <c r="T741" s="71"/>
      <c r="U741" s="71"/>
    </row>
    <row r="742" spans="16:21">
      <c r="P742" s="71"/>
      <c r="Q742" s="71"/>
      <c r="R742" s="71"/>
      <c r="S742" s="71"/>
      <c r="T742" s="71"/>
      <c r="U742" s="71"/>
    </row>
    <row r="743" spans="16:21">
      <c r="P743" s="71"/>
      <c r="Q743" s="71"/>
      <c r="R743" s="71"/>
      <c r="S743" s="71"/>
      <c r="T743" s="71"/>
      <c r="U743" s="71"/>
    </row>
    <row r="744" spans="16:21">
      <c r="P744" s="71"/>
      <c r="Q744" s="71"/>
      <c r="R744" s="71"/>
      <c r="S744" s="71"/>
      <c r="T744" s="71"/>
      <c r="U744" s="71"/>
    </row>
    <row r="745" spans="16:21">
      <c r="P745" s="71"/>
      <c r="Q745" s="71"/>
      <c r="R745" s="71"/>
      <c r="S745" s="71"/>
      <c r="T745" s="71"/>
      <c r="U745" s="71"/>
    </row>
    <row r="746" spans="16:21">
      <c r="P746" s="71"/>
      <c r="Q746" s="71"/>
      <c r="R746" s="71"/>
      <c r="S746" s="71"/>
      <c r="T746" s="71"/>
      <c r="U746" s="71"/>
    </row>
    <row r="747" spans="16:21">
      <c r="P747" s="71"/>
      <c r="Q747" s="71"/>
      <c r="R747" s="71"/>
      <c r="S747" s="71"/>
      <c r="T747" s="71"/>
      <c r="U747" s="71"/>
    </row>
    <row r="748" spans="16:21">
      <c r="P748" s="71"/>
      <c r="Q748" s="71"/>
      <c r="R748" s="71"/>
      <c r="S748" s="71"/>
      <c r="T748" s="71"/>
      <c r="U748" s="71"/>
    </row>
    <row r="749" spans="16:21">
      <c r="P749" s="71"/>
      <c r="Q749" s="71"/>
      <c r="R749" s="71"/>
      <c r="S749" s="71"/>
      <c r="T749" s="71"/>
      <c r="U749" s="71"/>
    </row>
  </sheetData>
  <mergeCells count="1">
    <mergeCell ref="F26:G26"/>
  </mergeCells>
  <phoneticPr fontId="13" type="noConversion"/>
  <pageMargins left="0.69930555555555596" right="0.69930555555555596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3"/>
  <sheetViews>
    <sheetView workbookViewId="0">
      <selection activeCell="K13" sqref="K13"/>
    </sheetView>
  </sheetViews>
  <sheetFormatPr baseColWidth="10" defaultColWidth="8.83203125" defaultRowHeight="12" x14ac:dyDescent="0"/>
  <cols>
    <col min="1" max="1" width="15.1640625" style="2" customWidth="1"/>
    <col min="2" max="2" width="13" style="3" customWidth="1"/>
    <col min="3" max="3" width="13" style="2" customWidth="1"/>
    <col min="4" max="4" width="18.1640625" style="2" customWidth="1"/>
    <col min="5" max="9" width="13" style="2" customWidth="1"/>
    <col min="10" max="10" width="10.5" style="2" customWidth="1"/>
    <col min="11" max="11" width="12.6640625" style="2" customWidth="1"/>
    <col min="12" max="12" width="10.1640625" style="2" customWidth="1"/>
    <col min="13" max="13" width="8.83203125" style="2"/>
    <col min="14" max="15" width="11" style="2" customWidth="1"/>
    <col min="16" max="16" width="12.5" style="2" customWidth="1"/>
    <col min="17" max="17" width="11" style="2" customWidth="1"/>
    <col min="18" max="18" width="10.1640625" style="2" customWidth="1"/>
    <col min="19" max="20" width="8.83203125" style="2"/>
    <col min="21" max="21" width="11" style="2" customWidth="1"/>
    <col min="22" max="22" width="8.83203125" style="2"/>
    <col min="23" max="23" width="11" style="2" customWidth="1"/>
    <col min="24" max="25" width="8.83203125" style="2"/>
    <col min="26" max="26" width="11" style="2" customWidth="1"/>
    <col min="27" max="16384" width="8.83203125" style="2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6">
      <c r="A2" s="1" t="s">
        <v>38</v>
      </c>
      <c r="B2" s="1" t="s">
        <v>40</v>
      </c>
      <c r="C2" s="1" t="s">
        <v>41</v>
      </c>
      <c r="D2" s="178" t="s">
        <v>79</v>
      </c>
      <c r="E2" s="1" t="s">
        <v>43</v>
      </c>
      <c r="F2" s="1" t="s">
        <v>44</v>
      </c>
      <c r="G2" s="1" t="s">
        <v>45</v>
      </c>
      <c r="Q2" s="1"/>
      <c r="R2" s="1"/>
      <c r="S2" s="1"/>
      <c r="T2" s="1"/>
    </row>
    <row r="3" spans="1:22" ht="16">
      <c r="A3" s="1" t="s">
        <v>80</v>
      </c>
      <c r="B3" s="31" t="s">
        <v>81</v>
      </c>
      <c r="C3" s="179">
        <f>(C35+C36)/2</f>
        <v>106.95</v>
      </c>
      <c r="D3" s="1">
        <v>30</v>
      </c>
      <c r="E3" s="179">
        <f t="shared" ref="E3:E6" si="0">C3+0.41</f>
        <v>107.36</v>
      </c>
      <c r="F3" s="180">
        <v>107.4</v>
      </c>
      <c r="G3" s="180" t="s">
        <v>82</v>
      </c>
      <c r="Q3" s="1"/>
      <c r="R3" s="1"/>
      <c r="S3" s="1"/>
      <c r="T3" s="1"/>
    </row>
    <row r="4" spans="1:22" ht="16">
      <c r="A4" s="1" t="s">
        <v>80</v>
      </c>
      <c r="B4" s="31" t="s">
        <v>83</v>
      </c>
      <c r="C4" s="179">
        <f>(C35+C36)/2</f>
        <v>106.95</v>
      </c>
      <c r="D4" s="1">
        <v>30</v>
      </c>
      <c r="E4" s="179">
        <f t="shared" si="0"/>
        <v>107.36</v>
      </c>
      <c r="F4" s="180">
        <v>107.4</v>
      </c>
      <c r="G4" s="180" t="s">
        <v>82</v>
      </c>
      <c r="Q4" s="1"/>
      <c r="R4" s="1"/>
      <c r="S4" s="1"/>
      <c r="T4" s="1"/>
    </row>
    <row r="5" spans="1:22" ht="16">
      <c r="A5" s="1" t="s">
        <v>80</v>
      </c>
      <c r="B5" s="31" t="s">
        <v>84</v>
      </c>
      <c r="C5" s="179">
        <f>(C35+C36)/2</f>
        <v>106.95</v>
      </c>
      <c r="D5" s="1">
        <v>30</v>
      </c>
      <c r="E5" s="179">
        <f t="shared" si="0"/>
        <v>107.36</v>
      </c>
      <c r="F5" s="180">
        <v>107.4</v>
      </c>
      <c r="G5" s="180" t="s">
        <v>82</v>
      </c>
      <c r="Q5" s="1"/>
      <c r="R5" s="1"/>
      <c r="S5" s="1"/>
      <c r="T5" s="1"/>
    </row>
    <row r="6" spans="1:22" ht="16">
      <c r="A6" s="1" t="s">
        <v>80</v>
      </c>
      <c r="B6" s="31" t="s">
        <v>85</v>
      </c>
      <c r="C6" s="179">
        <f>(C35+C36)/2</f>
        <v>106.95</v>
      </c>
      <c r="D6" s="1">
        <v>30</v>
      </c>
      <c r="E6" s="179">
        <f t="shared" si="0"/>
        <v>107.36</v>
      </c>
      <c r="F6" s="180">
        <v>107.4</v>
      </c>
      <c r="G6" s="180" t="s">
        <v>82</v>
      </c>
      <c r="Q6" s="1"/>
      <c r="R6" s="1"/>
      <c r="S6" s="1"/>
      <c r="T6" s="1"/>
    </row>
    <row r="7" spans="1:22" ht="16">
      <c r="A7" s="1" t="s">
        <v>86</v>
      </c>
      <c r="B7" s="31" t="s">
        <v>87</v>
      </c>
      <c r="C7" s="179">
        <f>(C39+C41)/2</f>
        <v>107.6</v>
      </c>
      <c r="D7" s="1">
        <v>0</v>
      </c>
      <c r="E7" s="179">
        <f t="shared" ref="E7:E16" si="1">C7</f>
        <v>107.6</v>
      </c>
      <c r="F7" s="180">
        <v>107.4</v>
      </c>
      <c r="G7" s="180" t="s">
        <v>82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2" ht="16">
      <c r="A8" s="1" t="s">
        <v>86</v>
      </c>
      <c r="B8" s="31" t="s">
        <v>88</v>
      </c>
      <c r="C8" s="179">
        <f>(C39+C41)/2</f>
        <v>107.6</v>
      </c>
      <c r="D8" s="1">
        <v>0</v>
      </c>
      <c r="E8" s="179">
        <f t="shared" si="1"/>
        <v>107.6</v>
      </c>
      <c r="F8" s="180">
        <v>107.4</v>
      </c>
      <c r="G8" s="180" t="s">
        <v>82</v>
      </c>
      <c r="H8" s="18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2" ht="16">
      <c r="A9" s="1" t="s">
        <v>89</v>
      </c>
      <c r="B9" s="31" t="s">
        <v>90</v>
      </c>
      <c r="C9" s="179">
        <f>(B26+B25)/2</f>
        <v>107.35525449143753</v>
      </c>
      <c r="D9" s="1">
        <v>0</v>
      </c>
      <c r="E9" s="179">
        <f t="shared" si="1"/>
        <v>107.35525449143753</v>
      </c>
      <c r="F9" s="180">
        <v>107.4</v>
      </c>
      <c r="G9" s="180" t="s">
        <v>82</v>
      </c>
      <c r="T9" s="1"/>
    </row>
    <row r="10" spans="1:22" ht="16">
      <c r="A10" s="1" t="s">
        <v>89</v>
      </c>
      <c r="B10" s="31" t="s">
        <v>91</v>
      </c>
      <c r="C10" s="179">
        <f>(B26+B25)/2</f>
        <v>107.35525449143753</v>
      </c>
      <c r="D10" s="1">
        <v>0</v>
      </c>
      <c r="E10" s="179">
        <f t="shared" si="1"/>
        <v>107.35525449143753</v>
      </c>
      <c r="F10" s="180">
        <v>107.4</v>
      </c>
      <c r="G10" s="180" t="s">
        <v>82</v>
      </c>
      <c r="H10" s="18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2" ht="16">
      <c r="A11" s="1" t="s">
        <v>89</v>
      </c>
      <c r="B11" s="31" t="s">
        <v>92</v>
      </c>
      <c r="C11" s="179">
        <f>(B26+B25)/2</f>
        <v>107.35525449143753</v>
      </c>
      <c r="D11" s="1">
        <v>0</v>
      </c>
      <c r="E11" s="179">
        <f t="shared" si="1"/>
        <v>107.35525449143753</v>
      </c>
      <c r="F11" s="180">
        <v>107.4</v>
      </c>
      <c r="G11" s="180" t="s">
        <v>82</v>
      </c>
      <c r="T11" s="1"/>
    </row>
    <row r="12" spans="1:22" ht="16">
      <c r="A12" s="1" t="s">
        <v>89</v>
      </c>
      <c r="B12" s="31" t="s">
        <v>93</v>
      </c>
      <c r="C12" s="179">
        <f>(B26+B25)/2</f>
        <v>107.35525449143753</v>
      </c>
      <c r="D12" s="1">
        <v>0</v>
      </c>
      <c r="E12" s="179">
        <f t="shared" si="1"/>
        <v>107.35525449143753</v>
      </c>
      <c r="F12" s="180">
        <v>107.4</v>
      </c>
      <c r="G12" s="180" t="s">
        <v>82</v>
      </c>
      <c r="T12" s="1"/>
    </row>
    <row r="13" spans="1:22" ht="16">
      <c r="A13" s="1" t="s">
        <v>94</v>
      </c>
      <c r="B13" s="31" t="s">
        <v>95</v>
      </c>
      <c r="C13" s="179">
        <f>(B31+B32)/2</f>
        <v>110.40869629193642</v>
      </c>
      <c r="D13" s="1">
        <v>0</v>
      </c>
      <c r="E13" s="179">
        <f t="shared" si="1"/>
        <v>110.40869629193642</v>
      </c>
      <c r="F13" s="180">
        <v>107.4</v>
      </c>
      <c r="G13" s="180" t="s">
        <v>82</v>
      </c>
      <c r="T13" s="1"/>
    </row>
    <row r="14" spans="1:22" ht="16">
      <c r="A14" s="1" t="s">
        <v>94</v>
      </c>
      <c r="B14" s="31" t="s">
        <v>96</v>
      </c>
      <c r="C14" s="179">
        <f>(B31+B32)/2</f>
        <v>110.40869629193642</v>
      </c>
      <c r="D14" s="1">
        <v>0</v>
      </c>
      <c r="E14" s="179">
        <f t="shared" si="1"/>
        <v>110.40869629193642</v>
      </c>
      <c r="F14" s="180">
        <v>107.4</v>
      </c>
      <c r="G14" s="180" t="s">
        <v>82</v>
      </c>
      <c r="T14" s="1"/>
    </row>
    <row r="15" spans="1:22" ht="16">
      <c r="A15" s="1" t="s">
        <v>97</v>
      </c>
      <c r="B15" s="31" t="s">
        <v>98</v>
      </c>
      <c r="C15" s="179">
        <v>114</v>
      </c>
      <c r="D15" s="1">
        <v>0</v>
      </c>
      <c r="E15" s="179">
        <f t="shared" si="1"/>
        <v>114</v>
      </c>
      <c r="F15" s="180">
        <v>107.4</v>
      </c>
      <c r="G15" s="180" t="s">
        <v>82</v>
      </c>
      <c r="T15" s="1"/>
    </row>
    <row r="16" spans="1:22" ht="16">
      <c r="A16" s="1" t="s">
        <v>99</v>
      </c>
      <c r="B16" s="31" t="s">
        <v>100</v>
      </c>
      <c r="C16" s="179">
        <v>108.6</v>
      </c>
      <c r="D16" s="1">
        <v>0</v>
      </c>
      <c r="E16" s="179">
        <f t="shared" si="1"/>
        <v>108.6</v>
      </c>
      <c r="F16" s="180">
        <v>107.4</v>
      </c>
      <c r="G16" s="180" t="s">
        <v>82</v>
      </c>
      <c r="T16" s="1"/>
    </row>
    <row r="17" spans="1:22">
      <c r="C17" s="1"/>
      <c r="D17" s="1"/>
      <c r="E17" s="1"/>
      <c r="F17" s="1"/>
      <c r="G17" s="1"/>
      <c r="T17" s="1"/>
    </row>
    <row r="18" spans="1:22" ht="16">
      <c r="A18" s="31"/>
      <c r="B18" s="32" t="s">
        <v>60</v>
      </c>
      <c r="C18" s="32" t="s">
        <v>61</v>
      </c>
      <c r="D18" s="32" t="s">
        <v>62</v>
      </c>
      <c r="E18" s="32" t="s">
        <v>63</v>
      </c>
      <c r="F18" s="32" t="s">
        <v>62</v>
      </c>
      <c r="G18" s="32" t="s">
        <v>64</v>
      </c>
      <c r="H18" s="32" t="s">
        <v>62</v>
      </c>
      <c r="I18" s="32" t="s">
        <v>65</v>
      </c>
      <c r="J18" s="32" t="s">
        <v>62</v>
      </c>
      <c r="K18" s="32" t="s">
        <v>66</v>
      </c>
      <c r="L18" s="32" t="s">
        <v>62</v>
      </c>
      <c r="T18" s="1"/>
    </row>
    <row r="19" spans="1:22" ht="16">
      <c r="A19" s="181" t="s">
        <v>81</v>
      </c>
      <c r="B19" s="182">
        <f t="shared" ref="B19:B28" si="2">D19*0.5+F19*0.125+H19*0.125+J19*0.125+L19*0.125</f>
        <v>106.88780515148966</v>
      </c>
      <c r="C19" s="183">
        <v>77.683999999999997</v>
      </c>
      <c r="D19" s="184">
        <f>H36*C19</f>
        <v>108.86515877687154</v>
      </c>
      <c r="E19" s="185">
        <v>77.441000000000003</v>
      </c>
      <c r="F19" s="39">
        <f>E19*H36</f>
        <v>108.52462232685893</v>
      </c>
      <c r="G19" s="185">
        <v>77.129000000000005</v>
      </c>
      <c r="H19" s="39">
        <f>G19*H36</f>
        <v>108.08739034165755</v>
      </c>
      <c r="I19" s="33">
        <v>72.352000000000004</v>
      </c>
      <c r="J19" s="184">
        <f>H36*I19</f>
        <v>101.39297626054541</v>
      </c>
      <c r="K19" s="183">
        <v>72.525999999999996</v>
      </c>
      <c r="L19" s="184">
        <f>H36*K19</f>
        <v>101.63681717536925</v>
      </c>
      <c r="T19" s="1"/>
    </row>
    <row r="20" spans="1:22" ht="16">
      <c r="A20" s="181" t="s">
        <v>83</v>
      </c>
      <c r="B20" s="186">
        <f t="shared" si="2"/>
        <v>106.98432551360743</v>
      </c>
      <c r="C20" s="183">
        <v>77.463999999999999</v>
      </c>
      <c r="D20" s="184">
        <f>H36*C20</f>
        <v>108.55685417192184</v>
      </c>
      <c r="E20" s="185">
        <v>77.153999999999996</v>
      </c>
      <c r="F20" s="39">
        <f>E20*H36</f>
        <v>108.12242495585637</v>
      </c>
      <c r="G20" s="185">
        <v>77.236999999999995</v>
      </c>
      <c r="H20" s="39">
        <f>G20*H36</f>
        <v>108.23873987499648</v>
      </c>
      <c r="I20" s="33">
        <v>72.616</v>
      </c>
      <c r="J20" s="184">
        <f>H36*I20</f>
        <v>101.76294178648504</v>
      </c>
      <c r="K20" s="183">
        <v>73.872</v>
      </c>
      <c r="L20" s="184">
        <f>K20*H36</f>
        <v>103.52308080383418</v>
      </c>
      <c r="T20" s="1"/>
    </row>
    <row r="21" spans="1:22" ht="16">
      <c r="A21" s="181" t="s">
        <v>84</v>
      </c>
      <c r="B21" s="31">
        <f t="shared" si="2"/>
        <v>107.0452857423134</v>
      </c>
      <c r="C21" s="183">
        <v>78.194000000000003</v>
      </c>
      <c r="D21" s="184">
        <f>H36*C21</f>
        <v>109.57986490652765</v>
      </c>
      <c r="E21" s="185">
        <v>76.715000000000003</v>
      </c>
      <c r="F21" s="39">
        <f>E21*H36</f>
        <v>107.50721713052495</v>
      </c>
      <c r="G21" s="185">
        <v>77.057000000000002</v>
      </c>
      <c r="H21" s="39">
        <f>G21*H36</f>
        <v>107.98649065276493</v>
      </c>
      <c r="I21" s="33">
        <v>71.662999999999997</v>
      </c>
      <c r="J21" s="184">
        <f>H36*I21</f>
        <v>100.42742229322569</v>
      </c>
      <c r="K21" s="183">
        <v>72.872</v>
      </c>
      <c r="L21" s="184">
        <f>K21*H36</f>
        <v>102.12169623588105</v>
      </c>
      <c r="T21" s="1"/>
    </row>
    <row r="22" spans="1:22" ht="15" customHeight="1">
      <c r="A22" s="181" t="s">
        <v>85</v>
      </c>
      <c r="B22" s="31">
        <f t="shared" si="2"/>
        <v>108.42162056111439</v>
      </c>
      <c r="C22" s="183">
        <v>77.305000000000007</v>
      </c>
      <c r="D22" s="184">
        <f>H36*C22</f>
        <v>108.33403402561731</v>
      </c>
      <c r="E22" s="185">
        <v>77.251000000000005</v>
      </c>
      <c r="F22" s="39">
        <f>E22*H36</f>
        <v>108.25835925894783</v>
      </c>
      <c r="G22" s="185">
        <v>77.608999999999995</v>
      </c>
      <c r="H22" s="39">
        <f>G22*H36</f>
        <v>108.76005493427505</v>
      </c>
      <c r="I22" s="33">
        <v>77.251000000000005</v>
      </c>
      <c r="J22" s="184">
        <f>H36*I22</f>
        <v>108.25835925894783</v>
      </c>
      <c r="K22" s="183">
        <v>77.608999999999995</v>
      </c>
      <c r="L22" s="184">
        <f>K22*H36</f>
        <v>108.76005493427505</v>
      </c>
      <c r="T22" s="1"/>
    </row>
    <row r="23" spans="1:22" ht="16">
      <c r="A23" s="31" t="s">
        <v>90</v>
      </c>
      <c r="B23" s="31">
        <f t="shared" si="2"/>
        <v>108.58523220942291</v>
      </c>
      <c r="C23" s="183">
        <v>79.781999999999996</v>
      </c>
      <c r="D23" s="184">
        <f>H36*C23</f>
        <v>111.80526360043721</v>
      </c>
      <c r="E23" s="185">
        <v>77.429000000000002</v>
      </c>
      <c r="F23" s="39">
        <f>E23*H36</f>
        <v>108.50780571204349</v>
      </c>
      <c r="G23" s="185">
        <v>77.852000000000004</v>
      </c>
      <c r="H23" s="39">
        <f>G23*H36</f>
        <v>109.10059138428767</v>
      </c>
      <c r="I23" s="183">
        <v>72.596999999999994</v>
      </c>
      <c r="J23" s="184">
        <f>H36*I23</f>
        <v>101.73631547969393</v>
      </c>
      <c r="K23" s="183">
        <v>72.867999999999995</v>
      </c>
      <c r="L23" s="184">
        <f>K23*H36</f>
        <v>102.11609069760922</v>
      </c>
      <c r="M23" s="1"/>
      <c r="N23" s="1"/>
      <c r="O23" s="1"/>
      <c r="P23" s="71"/>
      <c r="Q23" s="71"/>
      <c r="R23" s="1"/>
      <c r="S23" s="1"/>
      <c r="T23" s="1"/>
    </row>
    <row r="24" spans="1:22" ht="16">
      <c r="A24" s="31" t="s">
        <v>91</v>
      </c>
      <c r="B24" s="31">
        <f t="shared" si="2"/>
        <v>109.76151938114856</v>
      </c>
      <c r="C24" s="187">
        <v>81.230999999999995</v>
      </c>
      <c r="D24" s="184">
        <f>C24*H36</f>
        <v>113.83586983940131</v>
      </c>
      <c r="E24" s="185">
        <v>78.278000000000006</v>
      </c>
      <c r="F24" s="39">
        <f>E24*H36</f>
        <v>109.69758121023571</v>
      </c>
      <c r="G24" s="185">
        <v>78.328000000000003</v>
      </c>
      <c r="H24" s="39">
        <f>G24*H36</f>
        <v>109.76765043863337</v>
      </c>
      <c r="I24" s="33">
        <v>72.165000000000006</v>
      </c>
      <c r="J24" s="184">
        <f>I24*H36</f>
        <v>101.13091734633818</v>
      </c>
      <c r="K24" s="183">
        <v>72.894000000000005</v>
      </c>
      <c r="L24" s="184">
        <f>K24*H36</f>
        <v>102.15252669637601</v>
      </c>
      <c r="M24" s="1"/>
      <c r="N24" s="72"/>
      <c r="O24" s="72"/>
      <c r="P24" s="72"/>
      <c r="Q24" s="72"/>
      <c r="R24" s="71"/>
      <c r="S24" s="71"/>
      <c r="T24" s="1"/>
      <c r="U24" s="1"/>
      <c r="V24" s="1"/>
    </row>
    <row r="25" spans="1:22" ht="16">
      <c r="A25" s="31" t="s">
        <v>92</v>
      </c>
      <c r="B25" s="182">
        <f t="shared" si="2"/>
        <v>107.60075955043581</v>
      </c>
      <c r="C25" s="183">
        <v>78.778000000000006</v>
      </c>
      <c r="D25" s="184">
        <f>H36*C25</f>
        <v>110.39827349421228</v>
      </c>
      <c r="E25" s="185">
        <v>78.05</v>
      </c>
      <c r="F25" s="39">
        <f>E25*H36</f>
        <v>109.37806552874238</v>
      </c>
      <c r="G25" s="185">
        <v>78.180999999999997</v>
      </c>
      <c r="H25" s="39">
        <f>G25*H36</f>
        <v>109.56164690714425</v>
      </c>
      <c r="I25" s="33">
        <v>71.358000000000004</v>
      </c>
      <c r="J25" s="184">
        <f>H36*I25</f>
        <v>100</v>
      </c>
      <c r="K25" s="183">
        <v>71.552999999999997</v>
      </c>
      <c r="L25" s="184">
        <f>H36*K25</f>
        <v>100.27326999075085</v>
      </c>
      <c r="M25" s="72"/>
      <c r="N25" s="72"/>
      <c r="O25" s="72"/>
      <c r="P25" s="71"/>
      <c r="Q25" s="71"/>
      <c r="R25" s="1"/>
      <c r="S25" s="1"/>
      <c r="T25" s="1"/>
    </row>
    <row r="26" spans="1:22" ht="14" customHeight="1">
      <c r="A26" s="31" t="s">
        <v>93</v>
      </c>
      <c r="B26" s="186">
        <f t="shared" si="2"/>
        <v>107.10974943243926</v>
      </c>
      <c r="C26" s="183">
        <v>78.466999999999999</v>
      </c>
      <c r="D26" s="184">
        <f>C26*H36</f>
        <v>109.96244289357885</v>
      </c>
      <c r="E26" s="185">
        <v>77.242999999999995</v>
      </c>
      <c r="F26" s="39">
        <f>E26*H36</f>
        <v>108.2471481824042</v>
      </c>
      <c r="G26" s="185">
        <v>77.427999999999997</v>
      </c>
      <c r="H26" s="39">
        <f>G26*H36</f>
        <v>108.50640432747554</v>
      </c>
      <c r="I26" s="33">
        <v>71.415999999999997</v>
      </c>
      <c r="J26" s="184">
        <f>H36*I26</f>
        <v>100.08128030494127</v>
      </c>
      <c r="K26" s="183">
        <v>71.495999999999995</v>
      </c>
      <c r="L26" s="184">
        <f>K26*H36</f>
        <v>100.19339107037752</v>
      </c>
      <c r="M26" s="1"/>
      <c r="N26" s="72"/>
      <c r="O26" s="72"/>
      <c r="P26" s="72"/>
      <c r="Q26" s="72"/>
      <c r="R26" s="71"/>
      <c r="S26" s="71"/>
      <c r="T26" s="1"/>
      <c r="U26" s="1"/>
      <c r="V26" s="1"/>
    </row>
    <row r="27" spans="1:22" ht="16">
      <c r="A27" s="181" t="s">
        <v>98</v>
      </c>
      <c r="B27" s="188">
        <f t="shared" si="2"/>
        <v>114.02803469828189</v>
      </c>
      <c r="C27" s="183">
        <v>85.08</v>
      </c>
      <c r="D27" s="184">
        <f>H36*C27</f>
        <v>119.22979904145295</v>
      </c>
      <c r="E27" s="189">
        <v>78.977000000000004</v>
      </c>
      <c r="F27" s="39">
        <f>E27*H36</f>
        <v>110.67714902323495</v>
      </c>
      <c r="G27" s="189">
        <v>79.033000000000001</v>
      </c>
      <c r="H27" s="39">
        <f>G27*H36</f>
        <v>110.75562655904032</v>
      </c>
      <c r="I27" s="33">
        <v>75.974000000000004</v>
      </c>
      <c r="J27" s="184">
        <f>H36*I27</f>
        <v>106.46879116567168</v>
      </c>
      <c r="K27" s="32">
        <v>76.641000000000005</v>
      </c>
      <c r="L27" s="184">
        <f>K27*H36</f>
        <v>107.40351467249643</v>
      </c>
      <c r="M27" s="1"/>
      <c r="N27" s="1"/>
      <c r="O27" s="1"/>
    </row>
    <row r="28" spans="1:22" ht="16">
      <c r="A28" s="31" t="s">
        <v>100</v>
      </c>
      <c r="B28" s="188">
        <f t="shared" si="2"/>
        <v>108.55632865270887</v>
      </c>
      <c r="C28" s="183">
        <v>79.558999999999997</v>
      </c>
      <c r="D28" s="184">
        <f>H36*C28</f>
        <v>111.49275484178366</v>
      </c>
      <c r="E28" s="185">
        <v>77.957999999999998</v>
      </c>
      <c r="F28" s="39">
        <f>E28*H36</f>
        <v>109.2491381484907</v>
      </c>
      <c r="G28" s="185">
        <v>78.277000000000001</v>
      </c>
      <c r="H28" s="39">
        <f>G28*H36</f>
        <v>109.69617982566776</v>
      </c>
      <c r="I28" s="183">
        <v>72.712000000000003</v>
      </c>
      <c r="J28" s="184">
        <f>H36*I28</f>
        <v>101.89747470500855</v>
      </c>
      <c r="K28" s="183">
        <v>72.525999999999996</v>
      </c>
      <c r="L28" s="184">
        <f>K28*H36</f>
        <v>101.63681717536925</v>
      </c>
      <c r="M28" s="1"/>
      <c r="N28" s="1"/>
      <c r="O28" s="1"/>
      <c r="P28" s="71"/>
      <c r="Q28" s="71"/>
      <c r="R28" s="1"/>
      <c r="S28" s="1"/>
      <c r="T28" s="1"/>
    </row>
    <row r="29" spans="1:22" ht="16">
      <c r="A29" s="181" t="s">
        <v>87</v>
      </c>
      <c r="B29" s="182">
        <f t="shared" ref="B29:B32" si="3">D29*0.5+F29*0.125+H29*0.125+J29*0.125+L29*0.125</f>
        <v>107.75228425684574</v>
      </c>
      <c r="C29" s="183">
        <v>77.765000000000001</v>
      </c>
      <c r="D29" s="184">
        <f>H36*C29</f>
        <v>108.97867092687575</v>
      </c>
      <c r="E29" s="185">
        <v>77.959999999999994</v>
      </c>
      <c r="F29" s="39">
        <f>E29*H36</f>
        <v>109.2519409176266</v>
      </c>
      <c r="G29" s="185">
        <v>77.981999999999999</v>
      </c>
      <c r="H29" s="39">
        <f>G29*H36</f>
        <v>109.28277137812158</v>
      </c>
      <c r="I29" s="88">
        <v>74.013999999999996</v>
      </c>
      <c r="J29" s="184">
        <f>H36*I29</f>
        <v>103.72207741248351</v>
      </c>
      <c r="K29" s="191">
        <v>74.102999999999994</v>
      </c>
      <c r="L29" s="184">
        <f>H36*K29</f>
        <v>103.84680063903134</v>
      </c>
      <c r="T29" s="1"/>
    </row>
    <row r="30" spans="1:22" ht="16">
      <c r="A30" s="181" t="s">
        <v>88</v>
      </c>
      <c r="B30" s="186">
        <f t="shared" si="3"/>
        <v>107.37916561562824</v>
      </c>
      <c r="C30" s="183">
        <v>78.355000000000004</v>
      </c>
      <c r="D30" s="184">
        <f>H36*C30</f>
        <v>109.8054878219681</v>
      </c>
      <c r="E30" s="185">
        <v>77.456000000000003</v>
      </c>
      <c r="F30" s="39">
        <f>E30*H36</f>
        <v>108.54564309537822</v>
      </c>
      <c r="G30" s="185">
        <v>77.766000000000005</v>
      </c>
      <c r="H30" s="39">
        <f>G30*H36</f>
        <v>108.98007231144371</v>
      </c>
      <c r="I30" s="33">
        <v>71.700999999999993</v>
      </c>
      <c r="J30" s="184">
        <f>H36*I30</f>
        <v>100.48067490680791</v>
      </c>
      <c r="K30" s="183">
        <v>72.646000000000001</v>
      </c>
      <c r="L30" s="184">
        <f>K30*H36</f>
        <v>101.80498332352363</v>
      </c>
      <c r="N30" s="73"/>
      <c r="O30" s="73"/>
      <c r="P30" s="73"/>
      <c r="Q30" s="73"/>
      <c r="R30" s="73"/>
      <c r="S30" s="73"/>
      <c r="T30" s="1"/>
    </row>
    <row r="31" spans="1:22" ht="16">
      <c r="A31" s="31" t="s">
        <v>95</v>
      </c>
      <c r="B31" s="182">
        <f t="shared" si="3"/>
        <v>110.31348972785112</v>
      </c>
      <c r="C31" s="183">
        <v>79.384</v>
      </c>
      <c r="D31" s="184">
        <f>H36*C31</f>
        <v>111.24751254239187</v>
      </c>
      <c r="E31" s="185">
        <v>78.022999999999996</v>
      </c>
      <c r="F31" s="39">
        <f>E31*H36</f>
        <v>109.34022814540765</v>
      </c>
      <c r="G31" s="185">
        <v>78.078999999999994</v>
      </c>
      <c r="H31" s="39">
        <f>G31*H36</f>
        <v>109.41870568121303</v>
      </c>
      <c r="I31" s="183">
        <v>78.022999999999996</v>
      </c>
      <c r="J31" s="184">
        <f>H36*I31</f>
        <v>109.34022814540765</v>
      </c>
      <c r="K31" s="183">
        <v>78.078999999999994</v>
      </c>
      <c r="L31" s="184">
        <f>K31*H36</f>
        <v>109.41870568121303</v>
      </c>
      <c r="M31" s="71"/>
      <c r="N31" s="71"/>
      <c r="O31" s="71"/>
      <c r="P31" s="71"/>
      <c r="Q31" s="71"/>
      <c r="R31" s="1"/>
      <c r="S31" s="1"/>
      <c r="T31" s="1"/>
    </row>
    <row r="32" spans="1:22" ht="16">
      <c r="A32" s="31" t="s">
        <v>96</v>
      </c>
      <c r="B32" s="186">
        <f t="shared" si="3"/>
        <v>110.50390285602174</v>
      </c>
      <c r="C32" s="183">
        <v>81.230999999999995</v>
      </c>
      <c r="D32" s="184">
        <f>H36*C32</f>
        <v>113.83586983940131</v>
      </c>
      <c r="E32" s="185">
        <v>78.977000000000004</v>
      </c>
      <c r="F32" s="39">
        <f>E32*H36</f>
        <v>110.67714902323495</v>
      </c>
      <c r="G32" s="185">
        <v>79.033000000000001</v>
      </c>
      <c r="H32" s="39">
        <f>G32*H36</f>
        <v>110.75562655904032</v>
      </c>
      <c r="I32" s="183">
        <v>73.760999999999996</v>
      </c>
      <c r="J32" s="184">
        <f>H36*I32</f>
        <v>103.36752711679138</v>
      </c>
      <c r="K32" s="183">
        <v>74.132000000000005</v>
      </c>
      <c r="L32" s="184">
        <f>K32*H36</f>
        <v>103.887440791502</v>
      </c>
      <c r="M32" s="1"/>
      <c r="N32" s="1"/>
      <c r="O32" s="1"/>
      <c r="P32" s="71"/>
      <c r="Q32" s="71"/>
      <c r="R32" s="1"/>
      <c r="S32" s="1"/>
      <c r="T32" s="1"/>
    </row>
    <row r="33" spans="1:15">
      <c r="B33" s="2"/>
      <c r="K33" s="1"/>
      <c r="L33" s="1"/>
      <c r="M33" s="1"/>
      <c r="N33" s="1"/>
      <c r="O33" s="1"/>
    </row>
    <row r="35" spans="1:15" ht="16">
      <c r="A35" s="32" t="s">
        <v>67</v>
      </c>
      <c r="B35" s="31" t="s">
        <v>81</v>
      </c>
      <c r="C35" s="31">
        <v>106.9</v>
      </c>
      <c r="E35" s="1"/>
      <c r="F35" s="250" t="s">
        <v>68</v>
      </c>
      <c r="G35" s="250"/>
      <c r="H35" s="1" t="s">
        <v>69</v>
      </c>
    </row>
    <row r="36" spans="1:15" ht="16">
      <c r="A36" s="32" t="s">
        <v>70</v>
      </c>
      <c r="B36" s="31" t="s">
        <v>83</v>
      </c>
      <c r="C36" s="31">
        <v>107</v>
      </c>
      <c r="E36" s="31" t="s">
        <v>92</v>
      </c>
      <c r="F36" s="32">
        <v>100</v>
      </c>
      <c r="G36" s="33">
        <v>71.358000000000004</v>
      </c>
      <c r="H36" s="1">
        <f>F36/G36</f>
        <v>1.4013845679531376</v>
      </c>
    </row>
    <row r="37" spans="1:15" ht="16">
      <c r="A37" s="32" t="s">
        <v>72</v>
      </c>
      <c r="B37" s="31" t="s">
        <v>84</v>
      </c>
      <c r="C37" s="31">
        <v>107</v>
      </c>
    </row>
    <row r="38" spans="1:15" ht="16">
      <c r="A38" s="32" t="s">
        <v>73</v>
      </c>
      <c r="B38" s="31" t="s">
        <v>93</v>
      </c>
      <c r="C38" s="32">
        <v>107.1</v>
      </c>
    </row>
    <row r="39" spans="1:15" ht="16">
      <c r="A39" s="32" t="s">
        <v>74</v>
      </c>
      <c r="B39" s="31" t="s">
        <v>88</v>
      </c>
      <c r="C39" s="32">
        <v>107.4</v>
      </c>
    </row>
    <row r="40" spans="1:15" ht="16">
      <c r="A40" s="32" t="s">
        <v>75</v>
      </c>
      <c r="B40" s="31" t="s">
        <v>92</v>
      </c>
      <c r="C40" s="32">
        <v>107.6</v>
      </c>
    </row>
    <row r="41" spans="1:15" ht="16">
      <c r="A41" s="32" t="s">
        <v>76</v>
      </c>
      <c r="B41" s="31" t="s">
        <v>87</v>
      </c>
      <c r="C41" s="32">
        <v>107.8</v>
      </c>
    </row>
    <row r="42" spans="1:15" ht="16">
      <c r="A42" s="32" t="s">
        <v>101</v>
      </c>
      <c r="B42" s="31" t="s">
        <v>85</v>
      </c>
      <c r="C42" s="32">
        <v>108.4</v>
      </c>
    </row>
    <row r="43" spans="1:15" ht="16">
      <c r="A43" s="73"/>
      <c r="B43" s="190" t="s">
        <v>78</v>
      </c>
      <c r="C43" s="39">
        <f>(C35+C36+C37+C38+C39+C40+C41+C42)/8</f>
        <v>107.39999999999999</v>
      </c>
    </row>
  </sheetData>
  <mergeCells count="1">
    <mergeCell ref="F35:G35"/>
  </mergeCells>
  <phoneticPr fontId="13" type="noConversion"/>
  <pageMargins left="0.69930555555555596" right="0.69930555555555596" top="0.75" bottom="0.75" header="0.3" footer="0.3"/>
  <pageSetup paperSize="9"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52"/>
  <sheetViews>
    <sheetView topLeftCell="A15" workbookViewId="0">
      <selection activeCell="K27" sqref="K27"/>
    </sheetView>
  </sheetViews>
  <sheetFormatPr baseColWidth="10" defaultColWidth="8.83203125" defaultRowHeight="12" x14ac:dyDescent="0"/>
  <cols>
    <col min="1" max="1" width="8.83203125" style="1"/>
    <col min="2" max="2" width="14.5" style="1" customWidth="1"/>
    <col min="3" max="3" width="12.6640625" style="1" customWidth="1"/>
    <col min="4" max="4" width="12.6640625" style="1" hidden="1" customWidth="1"/>
    <col min="5" max="5" width="8.83203125" style="1" hidden="1" customWidth="1"/>
    <col min="6" max="6" width="13.33203125" style="1" customWidth="1"/>
    <col min="7" max="7" width="18.1640625" style="1" customWidth="1"/>
    <col min="8" max="8" width="18.1640625" style="1" hidden="1" customWidth="1"/>
    <col min="9" max="9" width="13" style="1" hidden="1" customWidth="1"/>
    <col min="10" max="11" width="13" style="1" customWidth="1"/>
    <col min="12" max="12" width="12.6640625" style="1" hidden="1" customWidth="1"/>
    <col min="13" max="13" width="13" style="1" hidden="1" customWidth="1"/>
    <col min="14" max="15" width="13" style="1" customWidth="1"/>
    <col min="16" max="16" width="24.5" style="1" hidden="1" customWidth="1"/>
    <col min="17" max="17" width="13" style="1" hidden="1" customWidth="1"/>
    <col min="18" max="18" width="13" style="1" customWidth="1"/>
    <col min="19" max="19" width="17.83203125" style="1" customWidth="1"/>
    <col min="20" max="20" width="18" style="1" hidden="1" customWidth="1"/>
    <col min="21" max="21" width="15.5" style="1" hidden="1" customWidth="1"/>
    <col min="22" max="22" width="13" style="1" customWidth="1"/>
    <col min="23" max="23" width="26.33203125" style="1" customWidth="1"/>
    <col min="24" max="24" width="13" style="1" customWidth="1"/>
    <col min="25" max="26" width="13" style="1" hidden="1" customWidth="1"/>
    <col min="27" max="27" width="69.5" style="1" customWidth="1"/>
    <col min="28" max="28" width="30.6640625" style="1" customWidth="1"/>
    <col min="29" max="29" width="13" style="1" customWidth="1"/>
    <col min="30" max="16384" width="8.83203125" style="1"/>
  </cols>
  <sheetData>
    <row r="1" spans="1:28" ht="28" customHeight="1">
      <c r="A1" s="261" t="s">
        <v>102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3"/>
    </row>
    <row r="2" spans="1:28" ht="16">
      <c r="A2" s="8" t="s">
        <v>39</v>
      </c>
      <c r="B2" s="6" t="s">
        <v>38</v>
      </c>
      <c r="C2" s="6" t="s">
        <v>40</v>
      </c>
      <c r="D2" s="53"/>
      <c r="E2" s="53"/>
      <c r="F2" s="6" t="s">
        <v>41</v>
      </c>
      <c r="G2" s="7" t="s">
        <v>79</v>
      </c>
      <c r="H2" s="7"/>
      <c r="I2" s="53"/>
      <c r="J2" s="6" t="s">
        <v>43</v>
      </c>
      <c r="K2" s="6" t="s">
        <v>44</v>
      </c>
      <c r="L2" s="53"/>
      <c r="M2" s="53"/>
      <c r="N2" s="6" t="s">
        <v>45</v>
      </c>
      <c r="O2" s="49" t="s">
        <v>103</v>
      </c>
      <c r="P2" s="50"/>
      <c r="Q2" s="49"/>
      <c r="R2" s="49" t="s">
        <v>104</v>
      </c>
      <c r="S2" s="257" t="s">
        <v>105</v>
      </c>
      <c r="T2" s="257"/>
      <c r="U2" s="257"/>
      <c r="V2" s="258"/>
    </row>
    <row r="3" spans="1:28" ht="16">
      <c r="A3" s="8">
        <v>1</v>
      </c>
      <c r="B3" s="6" t="s">
        <v>46</v>
      </c>
      <c r="C3" s="6" t="s">
        <v>47</v>
      </c>
      <c r="D3" s="53"/>
      <c r="E3" s="53"/>
      <c r="F3" s="11">
        <f>AVERAGE(C17:C18)</f>
        <v>106.81843251565419</v>
      </c>
      <c r="G3" s="6">
        <v>30</v>
      </c>
      <c r="H3" s="6"/>
      <c r="I3" s="53"/>
      <c r="J3" s="11">
        <f t="shared" ref="J3:J6" si="0">F3+0.38</f>
        <v>107.19843251565419</v>
      </c>
      <c r="K3" s="9">
        <f>C37</f>
        <v>106.98571428571428</v>
      </c>
      <c r="L3" s="53"/>
      <c r="M3" s="53"/>
      <c r="N3" s="9" t="s">
        <v>106</v>
      </c>
      <c r="O3" s="49"/>
      <c r="P3" s="50"/>
      <c r="Q3" s="49"/>
      <c r="R3" s="49"/>
      <c r="S3" s="257"/>
      <c r="T3" s="257"/>
      <c r="U3" s="257"/>
      <c r="V3" s="258"/>
    </row>
    <row r="4" spans="1:28" ht="16">
      <c r="A4" s="8">
        <v>2</v>
      </c>
      <c r="B4" s="6" t="s">
        <v>46</v>
      </c>
      <c r="C4" s="6" t="s">
        <v>49</v>
      </c>
      <c r="D4" s="53"/>
      <c r="E4" s="53"/>
      <c r="F4" s="11">
        <f>AVERAGE(C17:C18)</f>
        <v>106.81843251565419</v>
      </c>
      <c r="G4" s="6">
        <v>30</v>
      </c>
      <c r="H4" s="6"/>
      <c r="I4" s="53"/>
      <c r="J4" s="11">
        <f t="shared" si="0"/>
        <v>107.19843251565419</v>
      </c>
      <c r="K4" s="9">
        <f>C37</f>
        <v>106.98571428571428</v>
      </c>
      <c r="L4" s="53"/>
      <c r="M4" s="53"/>
      <c r="N4" s="9" t="s">
        <v>106</v>
      </c>
      <c r="O4" s="49"/>
      <c r="P4" s="50"/>
      <c r="Q4" s="49"/>
      <c r="R4" s="49"/>
      <c r="S4" s="257"/>
      <c r="T4" s="257"/>
      <c r="U4" s="257"/>
      <c r="V4" s="258"/>
    </row>
    <row r="5" spans="1:28" ht="16">
      <c r="A5" s="8">
        <v>3</v>
      </c>
      <c r="B5" s="6" t="s">
        <v>46</v>
      </c>
      <c r="C5" s="6" t="s">
        <v>50</v>
      </c>
      <c r="D5" s="53"/>
      <c r="E5" s="53"/>
      <c r="F5" s="11">
        <f>AVERAGE(C17:C18)</f>
        <v>106.81843251565419</v>
      </c>
      <c r="G5" s="6">
        <v>30</v>
      </c>
      <c r="H5" s="6"/>
      <c r="I5" s="53"/>
      <c r="J5" s="11">
        <f t="shared" si="0"/>
        <v>107.19843251565419</v>
      </c>
      <c r="K5" s="9">
        <f>C37</f>
        <v>106.98571428571428</v>
      </c>
      <c r="L5" s="53"/>
      <c r="M5" s="53"/>
      <c r="N5" s="9" t="s">
        <v>106</v>
      </c>
      <c r="O5" s="49"/>
      <c r="P5" s="50"/>
      <c r="Q5" s="49"/>
      <c r="R5" s="49"/>
      <c r="S5" s="257"/>
      <c r="T5" s="257"/>
      <c r="U5" s="257"/>
      <c r="V5" s="258"/>
    </row>
    <row r="6" spans="1:28" ht="16">
      <c r="A6" s="8">
        <v>4</v>
      </c>
      <c r="B6" s="6" t="s">
        <v>46</v>
      </c>
      <c r="C6" s="6" t="s">
        <v>51</v>
      </c>
      <c r="D6" s="53"/>
      <c r="E6" s="53"/>
      <c r="F6" s="11">
        <f>AVERAGE(C17:C18)</f>
        <v>106.81843251565419</v>
      </c>
      <c r="G6" s="6">
        <v>30</v>
      </c>
      <c r="H6" s="6"/>
      <c r="I6" s="53"/>
      <c r="J6" s="11">
        <f t="shared" si="0"/>
        <v>107.19843251565419</v>
      </c>
      <c r="K6" s="9">
        <f>C37</f>
        <v>106.98571428571428</v>
      </c>
      <c r="L6" s="53"/>
      <c r="M6" s="53"/>
      <c r="N6" s="9" t="s">
        <v>106</v>
      </c>
      <c r="O6" s="49"/>
      <c r="P6" s="50"/>
      <c r="Q6" s="49"/>
      <c r="R6" s="49"/>
      <c r="S6" s="257"/>
      <c r="T6" s="257"/>
      <c r="U6" s="257"/>
      <c r="V6" s="258"/>
    </row>
    <row r="7" spans="1:28" ht="16">
      <c r="A7" s="8">
        <v>5</v>
      </c>
      <c r="B7" s="6" t="s">
        <v>52</v>
      </c>
      <c r="C7" s="6" t="s">
        <v>53</v>
      </c>
      <c r="D7" s="53"/>
      <c r="E7" s="53"/>
      <c r="F7" s="9">
        <f>AVERAGE(C21:C22)</f>
        <v>106.61442344701983</v>
      </c>
      <c r="G7" s="6">
        <v>0</v>
      </c>
      <c r="H7" s="6"/>
      <c r="I7" s="53"/>
      <c r="J7" s="173">
        <f t="shared" ref="J7:J13" si="1">F7</f>
        <v>106.61442344701983</v>
      </c>
      <c r="K7" s="9">
        <f>C37</f>
        <v>106.98571428571428</v>
      </c>
      <c r="L7" s="53"/>
      <c r="M7" s="53"/>
      <c r="N7" s="9" t="s">
        <v>106</v>
      </c>
      <c r="O7" s="49"/>
      <c r="P7" s="50"/>
      <c r="Q7" s="49"/>
      <c r="R7" s="60"/>
      <c r="S7" s="257"/>
      <c r="T7" s="257"/>
      <c r="U7" s="257"/>
      <c r="V7" s="258"/>
    </row>
    <row r="8" spans="1:28" ht="16">
      <c r="A8" s="8">
        <v>6</v>
      </c>
      <c r="B8" s="6" t="s">
        <v>52</v>
      </c>
      <c r="C8" s="6" t="s">
        <v>54</v>
      </c>
      <c r="D8" s="53"/>
      <c r="E8" s="53"/>
      <c r="F8" s="9">
        <f>AVERAGE(C21:C22)</f>
        <v>106.61442344701983</v>
      </c>
      <c r="G8" s="6">
        <v>0</v>
      </c>
      <c r="H8" s="6"/>
      <c r="I8" s="53"/>
      <c r="J8" s="173">
        <f t="shared" si="1"/>
        <v>106.61442344701983</v>
      </c>
      <c r="K8" s="9">
        <f>C37</f>
        <v>106.98571428571428</v>
      </c>
      <c r="L8" s="53"/>
      <c r="M8" s="53"/>
      <c r="N8" s="9" t="s">
        <v>106</v>
      </c>
      <c r="O8" s="49"/>
      <c r="P8" s="50"/>
      <c r="Q8" s="49"/>
      <c r="R8" s="60"/>
      <c r="S8" s="257"/>
      <c r="T8" s="257"/>
      <c r="U8" s="257"/>
      <c r="V8" s="258"/>
    </row>
    <row r="9" spans="1:28" ht="16">
      <c r="A9" s="8">
        <v>7</v>
      </c>
      <c r="B9" s="6" t="s">
        <v>52</v>
      </c>
      <c r="C9" s="6" t="s">
        <v>55</v>
      </c>
      <c r="D9" s="53"/>
      <c r="E9" s="53"/>
      <c r="F9" s="9">
        <f>AVERAGE(C21:C22)</f>
        <v>106.61442344701983</v>
      </c>
      <c r="G9" s="6">
        <v>0</v>
      </c>
      <c r="H9" s="6"/>
      <c r="I9" s="53"/>
      <c r="J9" s="173">
        <f t="shared" si="1"/>
        <v>106.61442344701983</v>
      </c>
      <c r="K9" s="9">
        <f>C37</f>
        <v>106.98571428571428</v>
      </c>
      <c r="L9" s="53"/>
      <c r="M9" s="53"/>
      <c r="N9" s="9" t="s">
        <v>106</v>
      </c>
      <c r="O9" s="49"/>
      <c r="P9" s="50"/>
      <c r="Q9" s="49"/>
      <c r="R9" s="60"/>
      <c r="S9" s="257"/>
      <c r="T9" s="257"/>
      <c r="U9" s="257"/>
      <c r="V9" s="258"/>
    </row>
    <row r="10" spans="1:28" ht="16">
      <c r="A10" s="8">
        <v>8</v>
      </c>
      <c r="B10" s="6" t="s">
        <v>56</v>
      </c>
      <c r="C10" s="6" t="s">
        <v>57</v>
      </c>
      <c r="D10" s="53"/>
      <c r="E10" s="53"/>
      <c r="F10" s="9">
        <f>AVERAGE(C24:C25)</f>
        <v>108.56574055819979</v>
      </c>
      <c r="G10" s="6">
        <v>0</v>
      </c>
      <c r="H10" s="6"/>
      <c r="I10" s="53"/>
      <c r="J10" s="158">
        <f t="shared" si="1"/>
        <v>108.56574055819979</v>
      </c>
      <c r="K10" s="9">
        <f>C37</f>
        <v>106.98571428571428</v>
      </c>
      <c r="L10" s="53"/>
      <c r="M10" s="53"/>
      <c r="N10" s="9" t="s">
        <v>106</v>
      </c>
      <c r="O10" s="50"/>
      <c r="P10" s="50"/>
      <c r="Q10" s="50"/>
      <c r="R10" s="49"/>
      <c r="S10" s="257"/>
      <c r="T10" s="257"/>
      <c r="U10" s="257"/>
      <c r="V10" s="258"/>
    </row>
    <row r="11" spans="1:28" ht="16">
      <c r="A11" s="8">
        <v>9</v>
      </c>
      <c r="B11" s="6" t="s">
        <v>56</v>
      </c>
      <c r="C11" s="6" t="s">
        <v>58</v>
      </c>
      <c r="D11" s="53"/>
      <c r="E11" s="53"/>
      <c r="F11" s="9">
        <f>AVERAGE(C24:C25)</f>
        <v>108.56574055819979</v>
      </c>
      <c r="G11" s="6">
        <v>0</v>
      </c>
      <c r="H11" s="6"/>
      <c r="I11" s="53"/>
      <c r="J11" s="158">
        <f t="shared" si="1"/>
        <v>108.56574055819979</v>
      </c>
      <c r="K11" s="9">
        <f>C37</f>
        <v>106.98571428571428</v>
      </c>
      <c r="L11" s="53"/>
      <c r="M11" s="53"/>
      <c r="N11" s="9" t="s">
        <v>106</v>
      </c>
      <c r="O11" s="50"/>
      <c r="P11" s="50"/>
      <c r="Q11" s="50"/>
      <c r="R11" s="49"/>
      <c r="S11" s="257"/>
      <c r="T11" s="257"/>
      <c r="U11" s="257"/>
      <c r="V11" s="258"/>
    </row>
    <row r="12" spans="1:28" ht="16">
      <c r="A12" s="8">
        <v>10</v>
      </c>
      <c r="B12" s="6" t="s">
        <v>56</v>
      </c>
      <c r="C12" s="6" t="s">
        <v>59</v>
      </c>
      <c r="D12" s="53"/>
      <c r="E12" s="53"/>
      <c r="F12" s="9">
        <f>AVERAGE(C24:C25)</f>
        <v>108.56574055819979</v>
      </c>
      <c r="G12" s="6">
        <v>0</v>
      </c>
      <c r="H12" s="6"/>
      <c r="I12" s="53"/>
      <c r="J12" s="158">
        <f t="shared" si="1"/>
        <v>108.56574055819979</v>
      </c>
      <c r="K12" s="9">
        <f>C37</f>
        <v>106.98571428571428</v>
      </c>
      <c r="L12" s="53"/>
      <c r="M12" s="53"/>
      <c r="N12" s="9" t="s">
        <v>106</v>
      </c>
      <c r="O12" s="50"/>
      <c r="P12" s="50"/>
      <c r="Q12" s="50"/>
      <c r="R12" s="49"/>
      <c r="S12" s="257"/>
      <c r="T12" s="257"/>
      <c r="U12" s="257"/>
      <c r="V12" s="258"/>
    </row>
    <row r="13" spans="1:28" ht="16">
      <c r="A13" s="147">
        <v>12</v>
      </c>
      <c r="B13" s="74" t="s">
        <v>107</v>
      </c>
      <c r="C13" s="74" t="s">
        <v>108</v>
      </c>
      <c r="D13" s="148"/>
      <c r="E13" s="148"/>
      <c r="F13" s="149" t="e">
        <f>C27</f>
        <v>#VALUE!</v>
      </c>
      <c r="G13" s="150">
        <v>0</v>
      </c>
      <c r="H13" s="150"/>
      <c r="I13" s="148"/>
      <c r="J13" s="162" t="e">
        <f t="shared" si="1"/>
        <v>#VALUE!</v>
      </c>
      <c r="K13" s="163">
        <f>C37</f>
        <v>106.98571428571428</v>
      </c>
      <c r="L13" s="148"/>
      <c r="M13" s="148"/>
      <c r="N13" s="86" t="s">
        <v>106</v>
      </c>
      <c r="O13" s="164"/>
      <c r="P13" s="164"/>
      <c r="Q13" s="164"/>
      <c r="R13" s="168"/>
      <c r="S13" s="251" t="s">
        <v>109</v>
      </c>
      <c r="T13" s="251"/>
      <c r="U13" s="251"/>
      <c r="V13" s="252"/>
    </row>
    <row r="14" spans="1:28" s="75" customFormat="1" ht="16">
      <c r="B14" s="87"/>
      <c r="C14" s="87"/>
      <c r="D14" s="88"/>
      <c r="E14" s="88"/>
      <c r="F14" s="89"/>
      <c r="I14" s="88"/>
      <c r="J14" s="88"/>
      <c r="K14" s="107"/>
      <c r="L14" s="108"/>
      <c r="M14" s="88"/>
      <c r="N14" s="88"/>
      <c r="O14" s="108"/>
      <c r="P14" s="87"/>
      <c r="Q14" s="87"/>
      <c r="R14" s="87"/>
      <c r="S14" s="87"/>
      <c r="T14" s="87"/>
      <c r="U14" s="87"/>
    </row>
    <row r="15" spans="1:28" ht="28" customHeight="1">
      <c r="A15" s="261" t="s">
        <v>110</v>
      </c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3"/>
      <c r="AB15" s="75"/>
    </row>
    <row r="16" spans="1:28" ht="16">
      <c r="A16" s="8" t="s">
        <v>39</v>
      </c>
      <c r="B16" s="6" t="s">
        <v>111</v>
      </c>
      <c r="C16" s="14" t="s">
        <v>60</v>
      </c>
      <c r="D16" s="6"/>
      <c r="E16" s="6"/>
      <c r="F16" s="6" t="s">
        <v>61</v>
      </c>
      <c r="G16" s="14" t="s">
        <v>62</v>
      </c>
      <c r="H16" s="6"/>
      <c r="I16" s="6"/>
      <c r="J16" s="6" t="s">
        <v>63</v>
      </c>
      <c r="K16" s="14" t="s">
        <v>62</v>
      </c>
      <c r="L16" s="6"/>
      <c r="M16" s="6"/>
      <c r="N16" s="6" t="s">
        <v>64</v>
      </c>
      <c r="O16" s="14" t="s">
        <v>62</v>
      </c>
      <c r="P16" s="6"/>
      <c r="Q16" s="6"/>
      <c r="R16" s="6" t="s">
        <v>65</v>
      </c>
      <c r="S16" s="14" t="s">
        <v>62</v>
      </c>
      <c r="T16" s="6"/>
      <c r="U16" s="6"/>
      <c r="V16" s="6" t="s">
        <v>66</v>
      </c>
      <c r="W16" s="14" t="s">
        <v>62</v>
      </c>
      <c r="X16" s="6"/>
      <c r="Y16" s="257" t="s">
        <v>105</v>
      </c>
      <c r="Z16" s="257"/>
      <c r="AA16" s="258"/>
      <c r="AB16" s="75"/>
    </row>
    <row r="17" spans="1:27" ht="16">
      <c r="A17" s="8">
        <v>1</v>
      </c>
      <c r="B17" s="29" t="s">
        <v>112</v>
      </c>
      <c r="C17" s="20">
        <f t="shared" ref="C17:C27" si="2">G17*0.5+K17*0.125+O17*0.125+S17*0.125+W17*0.125</f>
        <v>106.79959820129365</v>
      </c>
      <c r="D17" s="53">
        <v>60</v>
      </c>
      <c r="E17" s="53">
        <v>55.286000000000001</v>
      </c>
      <c r="F17" s="9">
        <f t="shared" ref="F17:F27" si="3">SUM(D17:E17)</f>
        <v>115.286</v>
      </c>
      <c r="G17" s="16">
        <f t="shared" ref="G17:G27" si="4">F17*X17</f>
        <v>108.22842444212878</v>
      </c>
      <c r="H17" s="53">
        <v>60</v>
      </c>
      <c r="I17" s="53">
        <v>48.462000000000003</v>
      </c>
      <c r="J17" s="118">
        <f>SUM(H17:I17)</f>
        <v>108.462</v>
      </c>
      <c r="K17" s="16">
        <f t="shared" ref="K17:K27" si="5">J17*X17</f>
        <v>101.82217590897569</v>
      </c>
      <c r="L17" s="53">
        <v>60</v>
      </c>
      <c r="M17" s="53">
        <v>48.591999999999999</v>
      </c>
      <c r="N17" s="118">
        <f>SUM(L17:M17)</f>
        <v>108.592</v>
      </c>
      <c r="O17" s="16">
        <f t="shared" ref="O17:O27" si="6">N17*X17</f>
        <v>101.94421757212193</v>
      </c>
      <c r="P17" s="53">
        <v>60</v>
      </c>
      <c r="Q17" s="53">
        <v>55.869</v>
      </c>
      <c r="R17" s="53">
        <f>SUM(P17:Q17)</f>
        <v>115.869</v>
      </c>
      <c r="S17" s="16">
        <f t="shared" ref="S17:S27" si="7">R17*X17</f>
        <v>108.77573436223842</v>
      </c>
      <c r="T17" s="53">
        <v>60</v>
      </c>
      <c r="U17" s="53">
        <v>56.045000000000002</v>
      </c>
      <c r="V17" s="51">
        <f>SUM(T17:U17)</f>
        <v>116.045</v>
      </c>
      <c r="W17" s="16">
        <f t="shared" ref="W17:W27" si="8">V17*X17</f>
        <v>108.94095999849795</v>
      </c>
      <c r="X17" s="6">
        <f>F40</f>
        <v>0.93878202420180057</v>
      </c>
      <c r="Y17" s="257"/>
      <c r="Z17" s="257"/>
      <c r="AA17" s="258"/>
    </row>
    <row r="18" spans="1:27" ht="16">
      <c r="A18" s="8">
        <v>2</v>
      </c>
      <c r="B18" s="29" t="s">
        <v>113</v>
      </c>
      <c r="C18" s="20">
        <f t="shared" si="2"/>
        <v>106.83726683001474</v>
      </c>
      <c r="D18" s="53">
        <v>60</v>
      </c>
      <c r="E18" s="53">
        <v>54.473999999999997</v>
      </c>
      <c r="F18" s="9">
        <f t="shared" si="3"/>
        <v>114.47399999999999</v>
      </c>
      <c r="G18" s="16">
        <f t="shared" si="4"/>
        <v>107.4661334384769</v>
      </c>
      <c r="H18" s="53">
        <v>60</v>
      </c>
      <c r="I18" s="53">
        <v>49.41</v>
      </c>
      <c r="J18" s="118">
        <f t="shared" ref="J18:J26" si="9">SUM(H18:I18)</f>
        <v>109.41</v>
      </c>
      <c r="K18" s="16">
        <f t="shared" si="5"/>
        <v>102.71214126791899</v>
      </c>
      <c r="L18" s="53">
        <v>60</v>
      </c>
      <c r="M18" s="53">
        <v>49.514000000000003</v>
      </c>
      <c r="N18" s="118">
        <f t="shared" ref="N18:N26" si="10">SUM(L18:M18)</f>
        <v>109.51400000000001</v>
      </c>
      <c r="O18" s="16">
        <f t="shared" si="6"/>
        <v>102.80977459843599</v>
      </c>
      <c r="P18" s="53">
        <v>60</v>
      </c>
      <c r="Q18" s="53">
        <v>56.26</v>
      </c>
      <c r="R18" s="53">
        <f t="shared" ref="R18:R26" si="11">SUM(P18:Q18)</f>
        <v>116.25999999999999</v>
      </c>
      <c r="S18" s="16">
        <f t="shared" si="7"/>
        <v>109.14279813370132</v>
      </c>
      <c r="T18" s="53">
        <v>60</v>
      </c>
      <c r="U18" s="53">
        <v>57.353000000000002</v>
      </c>
      <c r="V18" s="51">
        <f t="shared" ref="V18:V26" si="12">SUM(T18:U18)</f>
        <v>117.35300000000001</v>
      </c>
      <c r="W18" s="16">
        <f t="shared" si="8"/>
        <v>110.16888688615391</v>
      </c>
      <c r="X18" s="6">
        <f>F40</f>
        <v>0.93878202420180057</v>
      </c>
      <c r="Y18" s="257"/>
      <c r="Z18" s="257"/>
      <c r="AA18" s="258"/>
    </row>
    <row r="19" spans="1:27" ht="16">
      <c r="A19" s="8">
        <v>3</v>
      </c>
      <c r="B19" s="29" t="s">
        <v>114</v>
      </c>
      <c r="C19" s="20">
        <f t="shared" si="2"/>
        <v>106.91013978464341</v>
      </c>
      <c r="D19" s="53">
        <v>60</v>
      </c>
      <c r="E19" s="53">
        <v>55.232999999999997</v>
      </c>
      <c r="F19" s="9">
        <f t="shared" si="3"/>
        <v>115.233</v>
      </c>
      <c r="G19" s="16">
        <f t="shared" si="4"/>
        <v>108.17866899484609</v>
      </c>
      <c r="H19" s="53">
        <v>60</v>
      </c>
      <c r="I19" s="53">
        <v>49.017000000000003</v>
      </c>
      <c r="J19" s="118">
        <f t="shared" si="9"/>
        <v>109.017</v>
      </c>
      <c r="K19" s="16">
        <f t="shared" si="5"/>
        <v>102.34319993240769</v>
      </c>
      <c r="L19" s="53">
        <v>60</v>
      </c>
      <c r="M19" s="53">
        <v>49.779000000000003</v>
      </c>
      <c r="N19" s="118">
        <f t="shared" si="10"/>
        <v>109.779</v>
      </c>
      <c r="O19" s="16">
        <f t="shared" si="6"/>
        <v>103.05855183484947</v>
      </c>
      <c r="P19" s="53">
        <v>60</v>
      </c>
      <c r="Q19" s="53">
        <v>55.618000000000002</v>
      </c>
      <c r="R19" s="53">
        <f t="shared" si="11"/>
        <v>115.61799999999999</v>
      </c>
      <c r="S19" s="16">
        <f t="shared" si="7"/>
        <v>108.54010007416377</v>
      </c>
      <c r="T19" s="53">
        <v>60</v>
      </c>
      <c r="U19" s="53">
        <v>55.707999999999998</v>
      </c>
      <c r="V19" s="51">
        <f t="shared" si="12"/>
        <v>115.708</v>
      </c>
      <c r="W19" s="16">
        <f t="shared" si="8"/>
        <v>108.62459045634193</v>
      </c>
      <c r="X19" s="6">
        <f>F40</f>
        <v>0.93878202420180057</v>
      </c>
      <c r="Y19" s="257"/>
      <c r="Z19" s="257"/>
      <c r="AA19" s="258"/>
    </row>
    <row r="20" spans="1:27" s="76" customFormat="1" ht="16">
      <c r="A20" s="90">
        <v>4</v>
      </c>
      <c r="B20" s="35" t="s">
        <v>115</v>
      </c>
      <c r="C20" s="20">
        <f t="shared" si="2"/>
        <v>107.13943729405469</v>
      </c>
      <c r="D20" s="56">
        <v>60</v>
      </c>
      <c r="E20" s="56">
        <v>56.156999999999996</v>
      </c>
      <c r="F20" s="172">
        <f t="shared" si="3"/>
        <v>116.157</v>
      </c>
      <c r="G20" s="20">
        <f t="shared" si="4"/>
        <v>109.04610358520854</v>
      </c>
      <c r="H20" s="56" t="s">
        <v>116</v>
      </c>
      <c r="I20" s="56" t="s">
        <v>116</v>
      </c>
      <c r="J20" s="174">
        <f>J17</f>
        <v>108.462</v>
      </c>
      <c r="K20" s="57">
        <f t="shared" si="5"/>
        <v>101.82217590897569</v>
      </c>
      <c r="L20" s="56" t="s">
        <v>116</v>
      </c>
      <c r="M20" s="56" t="s">
        <v>116</v>
      </c>
      <c r="N20" s="174">
        <f>N17</f>
        <v>108.592</v>
      </c>
      <c r="O20" s="57">
        <f t="shared" si="6"/>
        <v>101.94421757212193</v>
      </c>
      <c r="P20" s="56" t="s">
        <v>116</v>
      </c>
      <c r="Q20" s="56" t="s">
        <v>116</v>
      </c>
      <c r="R20" s="56">
        <f>R19</f>
        <v>115.61799999999999</v>
      </c>
      <c r="S20" s="57">
        <f t="shared" si="7"/>
        <v>108.54010007416377</v>
      </c>
      <c r="T20" s="56" t="s">
        <v>116</v>
      </c>
      <c r="U20" s="56" t="s">
        <v>116</v>
      </c>
      <c r="V20" s="56">
        <f>V19</f>
        <v>115.708</v>
      </c>
      <c r="W20" s="57">
        <f t="shared" si="8"/>
        <v>108.62459045634193</v>
      </c>
      <c r="X20" s="175">
        <f>F40</f>
        <v>0.93878202420180057</v>
      </c>
      <c r="Y20" s="259" t="s">
        <v>117</v>
      </c>
      <c r="Z20" s="259"/>
      <c r="AA20" s="260"/>
    </row>
    <row r="21" spans="1:27" ht="16">
      <c r="A21" s="8">
        <v>5</v>
      </c>
      <c r="B21" s="29" t="s">
        <v>118</v>
      </c>
      <c r="C21" s="20">
        <f t="shared" si="2"/>
        <v>106.97655861285567</v>
      </c>
      <c r="D21" s="53">
        <v>60</v>
      </c>
      <c r="E21" s="53">
        <v>55.838000000000001</v>
      </c>
      <c r="F21" s="9">
        <f t="shared" si="3"/>
        <v>115.83799999999999</v>
      </c>
      <c r="G21" s="16">
        <f t="shared" si="4"/>
        <v>108.74663211948817</v>
      </c>
      <c r="H21" s="53">
        <v>60</v>
      </c>
      <c r="I21" s="53">
        <v>46.981999999999999</v>
      </c>
      <c r="J21" s="118">
        <f t="shared" si="9"/>
        <v>106.982</v>
      </c>
      <c r="K21" s="16">
        <f t="shared" si="5"/>
        <v>100.43277851315703</v>
      </c>
      <c r="L21" s="53">
        <v>60</v>
      </c>
      <c r="M21" s="53">
        <v>47.774999999999999</v>
      </c>
      <c r="N21" s="118">
        <f t="shared" si="10"/>
        <v>107.77500000000001</v>
      </c>
      <c r="O21" s="16">
        <f t="shared" si="6"/>
        <v>101.17723265834906</v>
      </c>
      <c r="P21" s="53">
        <v>60</v>
      </c>
      <c r="Q21" s="53">
        <v>56.341000000000001</v>
      </c>
      <c r="R21" s="53">
        <f t="shared" si="11"/>
        <v>116.34100000000001</v>
      </c>
      <c r="S21" s="16">
        <f t="shared" si="7"/>
        <v>109.21883947766169</v>
      </c>
      <c r="T21" s="53">
        <v>60</v>
      </c>
      <c r="U21" s="53">
        <v>57.17</v>
      </c>
      <c r="V21" s="51">
        <f t="shared" si="12"/>
        <v>117.17</v>
      </c>
      <c r="W21" s="16">
        <f t="shared" si="8"/>
        <v>109.99708977572497</v>
      </c>
      <c r="X21" s="6">
        <f>F40</f>
        <v>0.93878202420180057</v>
      </c>
      <c r="Y21" s="257"/>
      <c r="Z21" s="257"/>
      <c r="AA21" s="258"/>
    </row>
    <row r="22" spans="1:27" ht="16">
      <c r="A22" s="8">
        <v>6</v>
      </c>
      <c r="B22" s="29" t="s">
        <v>119</v>
      </c>
      <c r="C22" s="20">
        <f t="shared" si="2"/>
        <v>106.25228828118399</v>
      </c>
      <c r="D22" s="53">
        <v>60</v>
      </c>
      <c r="E22" s="53">
        <v>55.101999999999997</v>
      </c>
      <c r="F22" s="9">
        <f t="shared" si="3"/>
        <v>115.102</v>
      </c>
      <c r="G22" s="16">
        <f t="shared" si="4"/>
        <v>108.05568854967565</v>
      </c>
      <c r="H22" s="53">
        <v>60</v>
      </c>
      <c r="I22" s="137">
        <v>46.521000000000001</v>
      </c>
      <c r="J22" s="118">
        <f t="shared" si="9"/>
        <v>106.521</v>
      </c>
      <c r="K22" s="16">
        <f t="shared" si="5"/>
        <v>100</v>
      </c>
      <c r="L22" s="53">
        <v>60</v>
      </c>
      <c r="M22" s="138">
        <v>46.683999999999997</v>
      </c>
      <c r="N22" s="118">
        <f t="shared" si="10"/>
        <v>106.684</v>
      </c>
      <c r="O22" s="16">
        <f t="shared" si="6"/>
        <v>100.15302146994489</v>
      </c>
      <c r="P22" s="53">
        <v>60</v>
      </c>
      <c r="Q22" s="138">
        <v>55.7</v>
      </c>
      <c r="R22" s="53">
        <f t="shared" si="11"/>
        <v>115.7</v>
      </c>
      <c r="S22" s="16">
        <f t="shared" si="7"/>
        <v>108.61708020014832</v>
      </c>
      <c r="T22" s="53">
        <v>60</v>
      </c>
      <c r="U22" s="138">
        <v>56.134999999999998</v>
      </c>
      <c r="V22" s="51">
        <f t="shared" si="12"/>
        <v>116.13499999999999</v>
      </c>
      <c r="W22" s="16">
        <f t="shared" si="8"/>
        <v>109.02545038067611</v>
      </c>
      <c r="X22" s="6">
        <f>F40</f>
        <v>0.93878202420180057</v>
      </c>
      <c r="Y22" s="257"/>
      <c r="Z22" s="257"/>
      <c r="AA22" s="258"/>
    </row>
    <row r="23" spans="1:27" ht="16">
      <c r="A23" s="8">
        <v>7</v>
      </c>
      <c r="B23" s="29" t="s">
        <v>120</v>
      </c>
      <c r="C23" s="20">
        <f t="shared" si="2"/>
        <v>108.043367035608</v>
      </c>
      <c r="D23" s="53">
        <v>60</v>
      </c>
      <c r="E23" s="53">
        <v>56.177</v>
      </c>
      <c r="F23" s="9">
        <f t="shared" si="3"/>
        <v>116.17699999999999</v>
      </c>
      <c r="G23" s="16">
        <f t="shared" si="4"/>
        <v>109.06487922569258</v>
      </c>
      <c r="H23" s="53">
        <v>60</v>
      </c>
      <c r="I23" s="53">
        <v>51.045999999999999</v>
      </c>
      <c r="J23" s="118">
        <f t="shared" si="9"/>
        <v>111.04599999999999</v>
      </c>
      <c r="K23" s="16">
        <f t="shared" si="5"/>
        <v>104.24798865951314</v>
      </c>
      <c r="L23" s="53">
        <v>60</v>
      </c>
      <c r="M23" s="53">
        <v>51.497</v>
      </c>
      <c r="N23" s="118">
        <f t="shared" si="10"/>
        <v>111.497</v>
      </c>
      <c r="O23" s="16">
        <f t="shared" si="6"/>
        <v>104.67137935242816</v>
      </c>
      <c r="P23" s="53">
        <v>60</v>
      </c>
      <c r="Q23" s="53">
        <v>56.633000000000003</v>
      </c>
      <c r="R23" s="53">
        <f t="shared" si="11"/>
        <v>116.63300000000001</v>
      </c>
      <c r="S23" s="16">
        <f t="shared" si="7"/>
        <v>109.49296382872862</v>
      </c>
      <c r="T23" s="53">
        <v>60</v>
      </c>
      <c r="U23" s="53">
        <v>56.826999999999998</v>
      </c>
      <c r="V23" s="51">
        <f t="shared" si="12"/>
        <v>116.827</v>
      </c>
      <c r="W23" s="16">
        <f t="shared" si="8"/>
        <v>109.67508754142375</v>
      </c>
      <c r="X23" s="6">
        <f>F40</f>
        <v>0.93878202420180057</v>
      </c>
      <c r="Y23" s="257"/>
      <c r="Z23" s="257"/>
      <c r="AA23" s="258"/>
    </row>
    <row r="24" spans="1:27" ht="16">
      <c r="A24" s="8">
        <v>8</v>
      </c>
      <c r="B24" s="29" t="s">
        <v>121</v>
      </c>
      <c r="C24" s="20">
        <f t="shared" si="2"/>
        <v>108.70027975704322</v>
      </c>
      <c r="D24" s="53">
        <v>60</v>
      </c>
      <c r="E24" s="53">
        <v>58.005000000000003</v>
      </c>
      <c r="F24" s="9">
        <f t="shared" si="3"/>
        <v>118.005</v>
      </c>
      <c r="G24" s="16">
        <f t="shared" si="4"/>
        <v>110.78097276593347</v>
      </c>
      <c r="H24" s="53">
        <v>60</v>
      </c>
      <c r="I24" s="53">
        <v>50.061</v>
      </c>
      <c r="J24" s="118">
        <f t="shared" si="9"/>
        <v>110.06100000000001</v>
      </c>
      <c r="K24" s="16">
        <f t="shared" si="5"/>
        <v>103.32328836567437</v>
      </c>
      <c r="L24" s="53">
        <v>60</v>
      </c>
      <c r="M24" s="53">
        <v>50.792000000000002</v>
      </c>
      <c r="N24" s="118">
        <f t="shared" si="10"/>
        <v>110.792</v>
      </c>
      <c r="O24" s="16">
        <f t="shared" si="6"/>
        <v>104.00953802536588</v>
      </c>
      <c r="P24" s="53">
        <v>60</v>
      </c>
      <c r="Q24" s="53">
        <v>56.707999999999998</v>
      </c>
      <c r="R24" s="53">
        <f t="shared" si="11"/>
        <v>116.708</v>
      </c>
      <c r="S24" s="16">
        <f t="shared" si="7"/>
        <v>109.56337248054373</v>
      </c>
      <c r="T24" s="53">
        <v>60</v>
      </c>
      <c r="U24" s="53">
        <v>56.728000000000002</v>
      </c>
      <c r="V24" s="51">
        <f t="shared" si="12"/>
        <v>116.72800000000001</v>
      </c>
      <c r="W24" s="16">
        <f t="shared" si="8"/>
        <v>109.58214812102779</v>
      </c>
      <c r="X24" s="6">
        <f>F40</f>
        <v>0.93878202420180057</v>
      </c>
      <c r="Y24" s="257"/>
      <c r="Z24" s="257"/>
      <c r="AA24" s="258"/>
    </row>
    <row r="25" spans="1:27" ht="16">
      <c r="A25" s="8">
        <v>9</v>
      </c>
      <c r="B25" s="29" t="s">
        <v>122</v>
      </c>
      <c r="C25" s="20">
        <f t="shared" si="2"/>
        <v>108.43120135935636</v>
      </c>
      <c r="D25" s="53">
        <v>60</v>
      </c>
      <c r="E25" s="53">
        <v>58.32</v>
      </c>
      <c r="F25" s="9">
        <f t="shared" si="3"/>
        <v>118.32</v>
      </c>
      <c r="G25" s="16">
        <f t="shared" si="4"/>
        <v>111.07668910355704</v>
      </c>
      <c r="H25" s="53">
        <v>60</v>
      </c>
      <c r="I25" s="53">
        <v>49.851999999999997</v>
      </c>
      <c r="J25" s="118">
        <f t="shared" si="9"/>
        <v>109.852</v>
      </c>
      <c r="K25" s="16">
        <f t="shared" si="5"/>
        <v>103.1270829226162</v>
      </c>
      <c r="L25" s="53">
        <v>60</v>
      </c>
      <c r="M25" s="53">
        <v>50.103999999999999</v>
      </c>
      <c r="N25" s="118">
        <f t="shared" si="10"/>
        <v>110.104</v>
      </c>
      <c r="O25" s="16">
        <f t="shared" si="6"/>
        <v>103.36365599271505</v>
      </c>
      <c r="P25" s="53">
        <v>60</v>
      </c>
      <c r="Q25" s="53">
        <v>55.247999999999998</v>
      </c>
      <c r="R25" s="53">
        <f t="shared" si="11"/>
        <v>115.24799999999999</v>
      </c>
      <c r="S25" s="16">
        <f t="shared" si="7"/>
        <v>108.19275072520911</v>
      </c>
      <c r="T25" s="53">
        <v>60</v>
      </c>
      <c r="U25" s="53">
        <v>55.531999999999996</v>
      </c>
      <c r="V25" s="51">
        <f t="shared" si="12"/>
        <v>115.532</v>
      </c>
      <c r="W25" s="16">
        <f t="shared" si="8"/>
        <v>108.45936482008241</v>
      </c>
      <c r="X25" s="6">
        <f>F40</f>
        <v>0.93878202420180057</v>
      </c>
      <c r="Y25" s="257"/>
      <c r="Z25" s="257"/>
      <c r="AA25" s="258"/>
    </row>
    <row r="26" spans="1:27" ht="16">
      <c r="A26" s="8">
        <v>10</v>
      </c>
      <c r="B26" s="29" t="s">
        <v>123</v>
      </c>
      <c r="C26" s="20">
        <f t="shared" si="2"/>
        <v>109.56020409121206</v>
      </c>
      <c r="D26" s="53">
        <v>60</v>
      </c>
      <c r="E26" s="53">
        <v>58.436</v>
      </c>
      <c r="F26" s="9">
        <f t="shared" si="3"/>
        <v>118.43600000000001</v>
      </c>
      <c r="G26" s="16">
        <f t="shared" si="4"/>
        <v>111.18558781836445</v>
      </c>
      <c r="H26" s="53">
        <v>60</v>
      </c>
      <c r="I26" s="53">
        <v>52.149000000000001</v>
      </c>
      <c r="J26" s="118">
        <f t="shared" si="9"/>
        <v>112.149</v>
      </c>
      <c r="K26" s="16">
        <f t="shared" si="5"/>
        <v>105.28346523220773</v>
      </c>
      <c r="L26" s="53">
        <v>60</v>
      </c>
      <c r="M26" s="53">
        <v>52.155999999999999</v>
      </c>
      <c r="N26" s="118">
        <f t="shared" si="10"/>
        <v>112.15600000000001</v>
      </c>
      <c r="O26" s="16">
        <f t="shared" si="6"/>
        <v>105.29003670637715</v>
      </c>
      <c r="P26" s="53">
        <v>60</v>
      </c>
      <c r="Q26" s="53">
        <v>57.325000000000003</v>
      </c>
      <c r="R26" s="53">
        <f t="shared" si="11"/>
        <v>117.325</v>
      </c>
      <c r="S26" s="16">
        <f t="shared" si="7"/>
        <v>110.14260098947625</v>
      </c>
      <c r="T26" s="53">
        <v>60</v>
      </c>
      <c r="U26" s="53">
        <v>58.262999999999998</v>
      </c>
      <c r="V26" s="51">
        <f t="shared" si="12"/>
        <v>118.26300000000001</v>
      </c>
      <c r="W26" s="16">
        <f t="shared" si="8"/>
        <v>111.02317852817754</v>
      </c>
      <c r="X26" s="6">
        <f>F40</f>
        <v>0.93878202420180057</v>
      </c>
      <c r="Y26" s="257"/>
      <c r="Z26" s="257"/>
      <c r="AA26" s="258"/>
    </row>
    <row r="27" spans="1:27" ht="16">
      <c r="A27" s="147">
        <v>12</v>
      </c>
      <c r="B27" s="74" t="s">
        <v>124</v>
      </c>
      <c r="C27" s="98" t="e">
        <f t="shared" si="2"/>
        <v>#VALUE!</v>
      </c>
      <c r="D27" s="148">
        <v>60</v>
      </c>
      <c r="E27" s="148">
        <v>61.055999999999997</v>
      </c>
      <c r="F27" s="163">
        <f t="shared" si="3"/>
        <v>121.056</v>
      </c>
      <c r="G27" s="96">
        <f t="shared" si="4"/>
        <v>113.64519672177316</v>
      </c>
      <c r="H27" s="148" t="s">
        <v>116</v>
      </c>
      <c r="I27" s="166" t="s">
        <v>116</v>
      </c>
      <c r="J27" s="149" t="s">
        <v>116</v>
      </c>
      <c r="K27" s="98" t="e">
        <f t="shared" si="5"/>
        <v>#VALUE!</v>
      </c>
      <c r="L27" s="148" t="s">
        <v>116</v>
      </c>
      <c r="M27" s="148" t="s">
        <v>116</v>
      </c>
      <c r="N27" s="149" t="s">
        <v>116</v>
      </c>
      <c r="O27" s="98" t="e">
        <f t="shared" si="6"/>
        <v>#VALUE!</v>
      </c>
      <c r="P27" s="148" t="s">
        <v>116</v>
      </c>
      <c r="Q27" s="148" t="s">
        <v>116</v>
      </c>
      <c r="R27" s="148" t="s">
        <v>116</v>
      </c>
      <c r="S27" s="98" t="e">
        <f t="shared" si="7"/>
        <v>#VALUE!</v>
      </c>
      <c r="T27" s="148" t="s">
        <v>116</v>
      </c>
      <c r="U27" s="148" t="s">
        <v>116</v>
      </c>
      <c r="V27" s="176" t="s">
        <v>116</v>
      </c>
      <c r="W27" s="98" t="e">
        <f t="shared" si="8"/>
        <v>#VALUE!</v>
      </c>
      <c r="X27" s="177">
        <f>F40</f>
        <v>0.93878202420180057</v>
      </c>
      <c r="Y27" s="251" t="s">
        <v>125</v>
      </c>
      <c r="Z27" s="251"/>
      <c r="AA27" s="252"/>
    </row>
    <row r="28" spans="1:27">
      <c r="I28" s="71"/>
      <c r="J28" s="71"/>
      <c r="K28" s="71"/>
      <c r="L28" s="71"/>
      <c r="M28" s="71"/>
      <c r="N28" s="71"/>
    </row>
    <row r="29" spans="1:27" ht="28" customHeight="1">
      <c r="A29" s="253" t="s">
        <v>126</v>
      </c>
      <c r="B29" s="254"/>
      <c r="C29" s="255"/>
      <c r="I29" s="71"/>
      <c r="J29" s="71"/>
      <c r="K29" s="71"/>
      <c r="L29" s="71"/>
      <c r="M29" s="71"/>
      <c r="N29" s="71"/>
    </row>
    <row r="30" spans="1:27" ht="16">
      <c r="A30" s="8" t="s">
        <v>67</v>
      </c>
      <c r="B30" s="6" t="s">
        <v>54</v>
      </c>
      <c r="C30" s="30">
        <v>106.3</v>
      </c>
      <c r="D30" s="88"/>
      <c r="E30" s="88"/>
      <c r="I30" s="250"/>
      <c r="J30" s="250"/>
      <c r="L30" s="71"/>
      <c r="M30" s="71"/>
      <c r="N30" s="71"/>
    </row>
    <row r="31" spans="1:27" ht="16">
      <c r="A31" s="8" t="s">
        <v>70</v>
      </c>
      <c r="B31" s="6" t="s">
        <v>47</v>
      </c>
      <c r="C31" s="30">
        <v>106.8</v>
      </c>
      <c r="D31" s="88"/>
      <c r="E31" s="88"/>
      <c r="J31" s="111"/>
      <c r="L31" s="71"/>
      <c r="M31" s="71"/>
      <c r="N31" s="71"/>
    </row>
    <row r="32" spans="1:27" ht="16">
      <c r="A32" s="8" t="s">
        <v>72</v>
      </c>
      <c r="B32" s="49" t="s">
        <v>127</v>
      </c>
      <c r="C32" s="30">
        <v>106.8</v>
      </c>
      <c r="D32" s="88"/>
      <c r="E32" s="88"/>
      <c r="K32" s="71"/>
      <c r="L32" s="71"/>
      <c r="M32" s="71"/>
      <c r="N32" s="71"/>
      <c r="O32" s="71"/>
      <c r="P32" s="71"/>
    </row>
    <row r="33" spans="1:29" ht="16">
      <c r="A33" s="8" t="s">
        <v>73</v>
      </c>
      <c r="B33" s="29" t="s">
        <v>50</v>
      </c>
      <c r="C33" s="30">
        <v>106.9</v>
      </c>
      <c r="D33" s="88"/>
      <c r="E33" s="88"/>
      <c r="K33" s="71"/>
      <c r="L33" s="71"/>
      <c r="M33" s="71"/>
      <c r="N33" s="71"/>
      <c r="O33" s="71"/>
      <c r="P33" s="71"/>
      <c r="V33" s="71"/>
      <c r="W33" s="71"/>
      <c r="X33" s="71"/>
      <c r="Y33" s="71"/>
      <c r="Z33" s="71"/>
      <c r="AA33" s="71"/>
    </row>
    <row r="34" spans="1:29" ht="16">
      <c r="A34" s="8" t="s">
        <v>74</v>
      </c>
      <c r="B34" s="6" t="s">
        <v>53</v>
      </c>
      <c r="C34" s="30">
        <v>107</v>
      </c>
      <c r="D34" s="88"/>
      <c r="E34" s="88"/>
      <c r="K34" s="71"/>
      <c r="L34" s="71"/>
      <c r="M34" s="71"/>
      <c r="N34" s="71"/>
      <c r="O34" s="71"/>
      <c r="P34" s="71"/>
      <c r="V34" s="71"/>
      <c r="W34" s="71"/>
      <c r="X34" s="71"/>
      <c r="Y34" s="71"/>
      <c r="Z34" s="71"/>
      <c r="AA34" s="71"/>
    </row>
    <row r="35" spans="1:29" ht="16">
      <c r="A35" s="8" t="s">
        <v>75</v>
      </c>
      <c r="B35" s="49" t="s">
        <v>77</v>
      </c>
      <c r="C35" s="30">
        <v>107.1</v>
      </c>
      <c r="D35" s="88"/>
      <c r="E35" s="88"/>
      <c r="K35" s="71"/>
      <c r="L35" s="71"/>
      <c r="M35" s="71"/>
      <c r="N35" s="71"/>
      <c r="O35" s="71"/>
      <c r="P35" s="71"/>
      <c r="V35" s="71"/>
      <c r="W35" s="71"/>
      <c r="X35" s="71"/>
      <c r="Y35" s="71"/>
      <c r="Z35" s="71"/>
      <c r="AA35" s="71"/>
    </row>
    <row r="36" spans="1:29" ht="16">
      <c r="A36" s="8" t="s">
        <v>76</v>
      </c>
      <c r="B36" s="6" t="s">
        <v>55</v>
      </c>
      <c r="C36" s="30">
        <v>108</v>
      </c>
      <c r="D36" s="88"/>
      <c r="E36" s="88"/>
      <c r="K36" s="71"/>
      <c r="L36" s="71"/>
      <c r="M36" s="71"/>
      <c r="N36" s="71"/>
      <c r="O36" s="71"/>
      <c r="P36" s="71"/>
      <c r="V36" s="71"/>
      <c r="W36" s="71"/>
      <c r="X36" s="71"/>
      <c r="Y36" s="71"/>
      <c r="Z36" s="71"/>
      <c r="AA36" s="71"/>
    </row>
    <row r="37" spans="1:29" ht="16">
      <c r="A37" s="24"/>
      <c r="B37" s="37" t="s">
        <v>78</v>
      </c>
      <c r="C37" s="38">
        <f>AVERAGE(C30:C36)</f>
        <v>106.98571428571428</v>
      </c>
      <c r="D37" s="88"/>
      <c r="E37" s="88"/>
      <c r="K37" s="71"/>
      <c r="L37" s="71"/>
      <c r="M37" s="71"/>
      <c r="N37" s="71"/>
      <c r="O37" s="71"/>
      <c r="P37" s="71"/>
      <c r="V37" s="71"/>
      <c r="W37" s="71"/>
      <c r="X37" s="71"/>
      <c r="Y37" s="71"/>
      <c r="Z37" s="71"/>
      <c r="AA37" s="71"/>
    </row>
    <row r="38" spans="1:29">
      <c r="F38" s="88"/>
      <c r="G38" s="88"/>
      <c r="H38" s="88"/>
      <c r="X38" s="71"/>
      <c r="Y38" s="71"/>
      <c r="Z38" s="71"/>
      <c r="AA38" s="71"/>
      <c r="AB38" s="71"/>
      <c r="AC38" s="71"/>
    </row>
    <row r="39" spans="1:29" ht="16">
      <c r="A39" s="4" t="s">
        <v>128</v>
      </c>
      <c r="B39" s="256" t="s">
        <v>68</v>
      </c>
      <c r="C39" s="256"/>
      <c r="D39" s="40"/>
      <c r="E39" s="40"/>
      <c r="F39" s="42" t="s">
        <v>69</v>
      </c>
      <c r="G39" s="88"/>
      <c r="H39" s="88"/>
      <c r="X39" s="71"/>
      <c r="Y39" s="71"/>
      <c r="Z39" s="71"/>
      <c r="AA39" s="71"/>
      <c r="AB39" s="71"/>
      <c r="AC39" s="71"/>
    </row>
    <row r="40" spans="1:29" ht="16">
      <c r="A40" s="24" t="s">
        <v>54</v>
      </c>
      <c r="B40" s="44">
        <v>100</v>
      </c>
      <c r="C40" s="101">
        <v>106.521</v>
      </c>
      <c r="D40" s="44"/>
      <c r="E40" s="44"/>
      <c r="F40" s="47">
        <f>B40/C40</f>
        <v>0.93878202420180057</v>
      </c>
      <c r="V40" s="71"/>
      <c r="W40" s="71"/>
      <c r="X40" s="71"/>
      <c r="Y40" s="71"/>
      <c r="Z40" s="71"/>
      <c r="AA40" s="71"/>
    </row>
    <row r="41" spans="1:29">
      <c r="V41" s="71"/>
      <c r="W41" s="71"/>
      <c r="X41" s="71"/>
      <c r="Y41" s="71"/>
      <c r="Z41" s="71"/>
      <c r="AA41" s="71"/>
    </row>
    <row r="42" spans="1:29">
      <c r="V42" s="71"/>
      <c r="W42" s="71"/>
      <c r="X42" s="71"/>
      <c r="Y42" s="71"/>
      <c r="Z42" s="71"/>
      <c r="AA42" s="71"/>
    </row>
    <row r="43" spans="1:29">
      <c r="V43" s="71"/>
      <c r="W43" s="71"/>
      <c r="X43" s="71"/>
      <c r="Y43" s="71"/>
      <c r="Z43" s="71"/>
      <c r="AA43" s="71"/>
    </row>
    <row r="44" spans="1:29">
      <c r="V44" s="71"/>
      <c r="W44" s="71"/>
      <c r="X44" s="71"/>
      <c r="Y44" s="71"/>
      <c r="Z44" s="71"/>
      <c r="AA44" s="71"/>
    </row>
    <row r="45" spans="1:29">
      <c r="V45" s="71"/>
      <c r="W45" s="71"/>
      <c r="X45" s="71"/>
      <c r="Y45" s="71"/>
      <c r="Z45" s="71"/>
      <c r="AA45" s="71"/>
    </row>
    <row r="46" spans="1:29">
      <c r="V46" s="71"/>
      <c r="W46" s="71"/>
      <c r="X46" s="71"/>
      <c r="Y46" s="71"/>
      <c r="Z46" s="71"/>
      <c r="AA46" s="71"/>
    </row>
    <row r="47" spans="1:29">
      <c r="V47" s="71"/>
      <c r="W47" s="71"/>
      <c r="X47" s="71"/>
      <c r="Y47" s="71"/>
      <c r="Z47" s="71"/>
      <c r="AA47" s="71"/>
    </row>
    <row r="48" spans="1:29">
      <c r="V48" s="71"/>
      <c r="W48" s="71"/>
      <c r="X48" s="71"/>
      <c r="Y48" s="71"/>
      <c r="Z48" s="71"/>
      <c r="AA48" s="71"/>
    </row>
    <row r="49" spans="22:27">
      <c r="V49" s="71"/>
      <c r="W49" s="71"/>
      <c r="X49" s="71"/>
      <c r="Y49" s="71"/>
      <c r="Z49" s="71"/>
      <c r="AA49" s="71"/>
    </row>
    <row r="50" spans="22:27">
      <c r="V50" s="71"/>
      <c r="W50" s="71"/>
      <c r="X50" s="71"/>
      <c r="Y50" s="71"/>
      <c r="Z50" s="71"/>
      <c r="AA50" s="71"/>
    </row>
    <row r="51" spans="22:27">
      <c r="V51" s="71"/>
      <c r="W51" s="71"/>
      <c r="X51" s="71"/>
      <c r="Y51" s="71"/>
      <c r="Z51" s="71"/>
      <c r="AA51" s="71"/>
    </row>
    <row r="52" spans="22:27">
      <c r="V52" s="71"/>
      <c r="W52" s="71"/>
      <c r="X52" s="71"/>
      <c r="Y52" s="71"/>
      <c r="Z52" s="71"/>
      <c r="AA52" s="71"/>
    </row>
    <row r="53" spans="22:27">
      <c r="V53" s="71"/>
      <c r="W53" s="71"/>
      <c r="X53" s="71"/>
      <c r="Y53" s="71"/>
      <c r="Z53" s="71"/>
      <c r="AA53" s="71"/>
    </row>
    <row r="54" spans="22:27">
      <c r="V54" s="71"/>
      <c r="W54" s="71"/>
      <c r="X54" s="71"/>
      <c r="Y54" s="71"/>
      <c r="Z54" s="71"/>
      <c r="AA54" s="71"/>
    </row>
    <row r="55" spans="22:27">
      <c r="V55" s="71"/>
      <c r="W55" s="71"/>
      <c r="X55" s="71"/>
      <c r="Y55" s="71"/>
      <c r="Z55" s="71"/>
      <c r="AA55" s="71"/>
    </row>
    <row r="56" spans="22:27">
      <c r="V56" s="71"/>
      <c r="W56" s="71"/>
      <c r="X56" s="71"/>
      <c r="Y56" s="71"/>
      <c r="Z56" s="71"/>
      <c r="AA56" s="71"/>
    </row>
    <row r="57" spans="22:27">
      <c r="V57" s="71"/>
      <c r="W57" s="71"/>
      <c r="X57" s="71"/>
      <c r="Y57" s="71"/>
      <c r="Z57" s="71"/>
      <c r="AA57" s="71"/>
    </row>
    <row r="58" spans="22:27">
      <c r="V58" s="71"/>
      <c r="W58" s="71"/>
      <c r="X58" s="71"/>
      <c r="Y58" s="71"/>
      <c r="Z58" s="71"/>
      <c r="AA58" s="71"/>
    </row>
    <row r="59" spans="22:27">
      <c r="V59" s="71"/>
      <c r="W59" s="71"/>
      <c r="X59" s="71"/>
      <c r="Y59" s="71"/>
      <c r="Z59" s="71"/>
      <c r="AA59" s="71"/>
    </row>
    <row r="60" spans="22:27">
      <c r="V60" s="71"/>
      <c r="W60" s="71"/>
      <c r="X60" s="71"/>
      <c r="Y60" s="71"/>
      <c r="Z60" s="71"/>
      <c r="AA60" s="71"/>
    </row>
    <row r="61" spans="22:27">
      <c r="V61" s="71"/>
      <c r="W61" s="71"/>
      <c r="X61" s="71"/>
      <c r="Y61" s="71"/>
      <c r="Z61" s="71"/>
      <c r="AA61" s="71"/>
    </row>
    <row r="62" spans="22:27">
      <c r="V62" s="71"/>
      <c r="W62" s="71"/>
      <c r="X62" s="71"/>
      <c r="Y62" s="71"/>
      <c r="Z62" s="71"/>
      <c r="AA62" s="71"/>
    </row>
    <row r="63" spans="22:27">
      <c r="V63" s="71"/>
      <c r="W63" s="71"/>
      <c r="X63" s="71"/>
      <c r="Y63" s="71"/>
      <c r="Z63" s="71"/>
      <c r="AA63" s="71"/>
    </row>
    <row r="64" spans="22:27">
      <c r="V64" s="71"/>
      <c r="W64" s="71"/>
      <c r="X64" s="71"/>
      <c r="Y64" s="71"/>
      <c r="Z64" s="71"/>
      <c r="AA64" s="71"/>
    </row>
    <row r="65" spans="22:27">
      <c r="V65" s="71"/>
      <c r="W65" s="71"/>
      <c r="X65" s="71"/>
      <c r="Y65" s="71"/>
      <c r="Z65" s="71"/>
      <c r="AA65" s="71"/>
    </row>
    <row r="66" spans="22:27">
      <c r="V66" s="71"/>
      <c r="W66" s="71"/>
      <c r="X66" s="71"/>
      <c r="Y66" s="71"/>
      <c r="Z66" s="71"/>
      <c r="AA66" s="71"/>
    </row>
    <row r="67" spans="22:27">
      <c r="V67" s="71"/>
      <c r="W67" s="71"/>
      <c r="X67" s="71"/>
      <c r="Y67" s="71"/>
      <c r="Z67" s="71"/>
      <c r="AA67" s="71"/>
    </row>
    <row r="68" spans="22:27">
      <c r="V68" s="71"/>
      <c r="W68" s="71"/>
      <c r="X68" s="71"/>
      <c r="Y68" s="71"/>
      <c r="Z68" s="71"/>
      <c r="AA68" s="71"/>
    </row>
    <row r="69" spans="22:27">
      <c r="V69" s="71"/>
      <c r="W69" s="71"/>
      <c r="X69" s="71"/>
      <c r="Y69" s="71"/>
      <c r="Z69" s="71"/>
      <c r="AA69" s="71"/>
    </row>
    <row r="70" spans="22:27">
      <c r="V70" s="71"/>
      <c r="W70" s="71"/>
      <c r="X70" s="71"/>
      <c r="Y70" s="71"/>
      <c r="Z70" s="71"/>
      <c r="AA70" s="71"/>
    </row>
    <row r="71" spans="22:27">
      <c r="V71" s="71"/>
      <c r="W71" s="71"/>
      <c r="X71" s="71"/>
      <c r="Y71" s="71"/>
      <c r="Z71" s="71"/>
      <c r="AA71" s="71"/>
    </row>
    <row r="72" spans="22:27">
      <c r="V72" s="71"/>
      <c r="W72" s="71"/>
      <c r="X72" s="71"/>
      <c r="Y72" s="71"/>
      <c r="Z72" s="71"/>
      <c r="AA72" s="71"/>
    </row>
    <row r="73" spans="22:27">
      <c r="V73" s="71"/>
      <c r="W73" s="71"/>
      <c r="X73" s="71"/>
      <c r="Y73" s="71"/>
      <c r="Z73" s="71"/>
      <c r="AA73" s="71"/>
    </row>
    <row r="74" spans="22:27">
      <c r="V74" s="71"/>
      <c r="W74" s="71"/>
      <c r="X74" s="71"/>
      <c r="Y74" s="71"/>
      <c r="Z74" s="71"/>
      <c r="AA74" s="71"/>
    </row>
    <row r="75" spans="22:27">
      <c r="V75" s="71"/>
      <c r="W75" s="71"/>
      <c r="X75" s="71"/>
      <c r="Y75" s="71"/>
      <c r="Z75" s="71"/>
      <c r="AA75" s="71"/>
    </row>
    <row r="76" spans="22:27">
      <c r="V76" s="71"/>
      <c r="W76" s="71"/>
      <c r="X76" s="71"/>
      <c r="Y76" s="71"/>
      <c r="Z76" s="71"/>
      <c r="AA76" s="71"/>
    </row>
    <row r="77" spans="22:27">
      <c r="V77" s="71"/>
      <c r="W77" s="71"/>
      <c r="X77" s="71"/>
      <c r="Y77" s="71"/>
      <c r="Z77" s="71"/>
      <c r="AA77" s="71"/>
    </row>
    <row r="78" spans="22:27">
      <c r="V78" s="71"/>
      <c r="W78" s="71"/>
      <c r="X78" s="71"/>
      <c r="Y78" s="71"/>
      <c r="Z78" s="71"/>
      <c r="AA78" s="71"/>
    </row>
    <row r="79" spans="22:27">
      <c r="V79" s="71"/>
      <c r="W79" s="71"/>
      <c r="X79" s="71"/>
      <c r="Y79" s="71"/>
      <c r="Z79" s="71"/>
      <c r="AA79" s="71"/>
    </row>
    <row r="80" spans="22:27">
      <c r="V80" s="71"/>
      <c r="W80" s="71"/>
      <c r="X80" s="71"/>
      <c r="Y80" s="71"/>
      <c r="Z80" s="71"/>
      <c r="AA80" s="71"/>
    </row>
    <row r="81" spans="22:27">
      <c r="V81" s="71"/>
      <c r="W81" s="71"/>
      <c r="X81" s="71"/>
      <c r="Y81" s="71"/>
      <c r="Z81" s="71"/>
      <c r="AA81" s="71"/>
    </row>
    <row r="82" spans="22:27">
      <c r="V82" s="71"/>
      <c r="W82" s="71"/>
      <c r="X82" s="71"/>
      <c r="Y82" s="71"/>
      <c r="Z82" s="71"/>
      <c r="AA82" s="71"/>
    </row>
    <row r="83" spans="22:27">
      <c r="V83" s="71"/>
      <c r="W83" s="71"/>
      <c r="X83" s="71"/>
      <c r="Y83" s="71"/>
      <c r="Z83" s="71"/>
      <c r="AA83" s="71"/>
    </row>
    <row r="84" spans="22:27">
      <c r="V84" s="71"/>
      <c r="W84" s="71"/>
      <c r="X84" s="71"/>
      <c r="Y84" s="71"/>
      <c r="Z84" s="71"/>
      <c r="AA84" s="71"/>
    </row>
    <row r="85" spans="22:27">
      <c r="V85" s="71"/>
      <c r="W85" s="71"/>
      <c r="X85" s="71"/>
      <c r="Y85" s="71"/>
      <c r="Z85" s="71"/>
      <c r="AA85" s="71"/>
    </row>
    <row r="86" spans="22:27">
      <c r="V86" s="71"/>
      <c r="W86" s="71"/>
      <c r="X86" s="71"/>
      <c r="Y86" s="71"/>
      <c r="Z86" s="71"/>
      <c r="AA86" s="71"/>
    </row>
    <row r="87" spans="22:27">
      <c r="V87" s="71"/>
      <c r="W87" s="71"/>
      <c r="X87" s="71"/>
      <c r="Y87" s="71"/>
      <c r="Z87" s="71"/>
      <c r="AA87" s="71"/>
    </row>
    <row r="88" spans="22:27">
      <c r="V88" s="71"/>
      <c r="W88" s="71"/>
      <c r="X88" s="71"/>
      <c r="Y88" s="71"/>
      <c r="Z88" s="71"/>
      <c r="AA88" s="71"/>
    </row>
    <row r="89" spans="22:27">
      <c r="V89" s="71"/>
      <c r="W89" s="71"/>
      <c r="X89" s="71"/>
      <c r="Y89" s="71"/>
      <c r="Z89" s="71"/>
      <c r="AA89" s="71"/>
    </row>
    <row r="90" spans="22:27">
      <c r="V90" s="71"/>
      <c r="W90" s="71"/>
      <c r="X90" s="71"/>
      <c r="Y90" s="71"/>
      <c r="Z90" s="71"/>
      <c r="AA90" s="71"/>
    </row>
    <row r="91" spans="22:27">
      <c r="V91" s="71"/>
      <c r="W91" s="71"/>
      <c r="X91" s="71"/>
      <c r="Y91" s="71"/>
      <c r="Z91" s="71"/>
      <c r="AA91" s="71"/>
    </row>
    <row r="92" spans="22:27">
      <c r="V92" s="71"/>
      <c r="W92" s="71"/>
      <c r="X92" s="71"/>
      <c r="Y92" s="71"/>
      <c r="Z92" s="71"/>
      <c r="AA92" s="71"/>
    </row>
    <row r="93" spans="22:27">
      <c r="V93" s="71"/>
      <c r="W93" s="71"/>
      <c r="X93" s="71"/>
      <c r="Y93" s="71"/>
      <c r="Z93" s="71"/>
      <c r="AA93" s="71"/>
    </row>
    <row r="94" spans="22:27">
      <c r="V94" s="71"/>
      <c r="W94" s="71"/>
      <c r="X94" s="71"/>
      <c r="Y94" s="71"/>
      <c r="Z94" s="71"/>
      <c r="AA94" s="71"/>
    </row>
    <row r="95" spans="22:27">
      <c r="V95" s="71"/>
      <c r="W95" s="71"/>
      <c r="X95" s="71"/>
      <c r="Y95" s="71"/>
      <c r="Z95" s="71"/>
      <c r="AA95" s="71"/>
    </row>
    <row r="96" spans="22:27">
      <c r="V96" s="71"/>
      <c r="W96" s="71"/>
      <c r="X96" s="71"/>
      <c r="Y96" s="71"/>
      <c r="Z96" s="71"/>
      <c r="AA96" s="71"/>
    </row>
    <row r="97" spans="22:27">
      <c r="V97" s="71"/>
      <c r="W97" s="71"/>
      <c r="X97" s="71"/>
      <c r="Y97" s="71"/>
      <c r="Z97" s="71"/>
      <c r="AA97" s="71"/>
    </row>
    <row r="98" spans="22:27">
      <c r="V98" s="71"/>
      <c r="W98" s="71"/>
      <c r="X98" s="71"/>
      <c r="Y98" s="71"/>
      <c r="Z98" s="71"/>
      <c r="AA98" s="71"/>
    </row>
    <row r="99" spans="22:27">
      <c r="V99" s="71"/>
      <c r="W99" s="71"/>
      <c r="X99" s="71"/>
      <c r="Y99" s="71"/>
      <c r="Z99" s="71"/>
      <c r="AA99" s="71"/>
    </row>
    <row r="100" spans="22:27">
      <c r="V100" s="71"/>
      <c r="W100" s="71"/>
      <c r="X100" s="71"/>
      <c r="Y100" s="71"/>
      <c r="Z100" s="71"/>
      <c r="AA100" s="71"/>
    </row>
    <row r="101" spans="22:27">
      <c r="V101" s="71"/>
      <c r="W101" s="71"/>
      <c r="X101" s="71"/>
      <c r="Y101" s="71"/>
      <c r="Z101" s="71"/>
      <c r="AA101" s="71"/>
    </row>
    <row r="102" spans="22:27">
      <c r="V102" s="71"/>
      <c r="W102" s="71"/>
      <c r="X102" s="71"/>
      <c r="Y102" s="71"/>
      <c r="Z102" s="71"/>
      <c r="AA102" s="71"/>
    </row>
    <row r="103" spans="22:27">
      <c r="V103" s="71"/>
      <c r="W103" s="71"/>
      <c r="X103" s="71"/>
      <c r="Y103" s="71"/>
      <c r="Z103" s="71"/>
      <c r="AA103" s="71"/>
    </row>
    <row r="104" spans="22:27">
      <c r="V104" s="71"/>
      <c r="W104" s="71"/>
      <c r="X104" s="71"/>
      <c r="Y104" s="71"/>
      <c r="Z104" s="71"/>
      <c r="AA104" s="71"/>
    </row>
    <row r="105" spans="22:27">
      <c r="V105" s="71"/>
      <c r="W105" s="71"/>
      <c r="X105" s="71"/>
      <c r="Y105" s="71"/>
      <c r="Z105" s="71"/>
      <c r="AA105" s="71"/>
    </row>
    <row r="106" spans="22:27">
      <c r="V106" s="71"/>
      <c r="W106" s="71"/>
      <c r="X106" s="71"/>
      <c r="Y106" s="71"/>
      <c r="Z106" s="71"/>
      <c r="AA106" s="71"/>
    </row>
    <row r="107" spans="22:27">
      <c r="V107" s="71"/>
      <c r="W107" s="71"/>
      <c r="X107" s="71"/>
      <c r="Y107" s="71"/>
      <c r="Z107" s="71"/>
      <c r="AA107" s="71"/>
    </row>
    <row r="108" spans="22:27">
      <c r="V108" s="71"/>
      <c r="W108" s="71"/>
      <c r="X108" s="71"/>
      <c r="Y108" s="71"/>
      <c r="Z108" s="71"/>
      <c r="AA108" s="71"/>
    </row>
    <row r="109" spans="22:27">
      <c r="V109" s="71"/>
      <c r="W109" s="71"/>
      <c r="X109" s="71"/>
      <c r="Y109" s="71"/>
      <c r="Z109" s="71"/>
      <c r="AA109" s="71"/>
    </row>
    <row r="110" spans="22:27">
      <c r="V110" s="71"/>
      <c r="W110" s="71"/>
      <c r="X110" s="71"/>
      <c r="Y110" s="71"/>
      <c r="Z110" s="71"/>
      <c r="AA110" s="71"/>
    </row>
    <row r="111" spans="22:27">
      <c r="V111" s="71"/>
      <c r="W111" s="71"/>
      <c r="X111" s="71"/>
      <c r="Y111" s="71"/>
      <c r="Z111" s="71"/>
      <c r="AA111" s="71"/>
    </row>
    <row r="112" spans="22:27">
      <c r="V112" s="71"/>
      <c r="W112" s="71"/>
      <c r="X112" s="71"/>
      <c r="Y112" s="71"/>
      <c r="Z112" s="71"/>
      <c r="AA112" s="71"/>
    </row>
    <row r="113" spans="22:27">
      <c r="V113" s="71"/>
      <c r="W113" s="71"/>
      <c r="X113" s="71"/>
      <c r="Y113" s="71"/>
      <c r="Z113" s="71"/>
      <c r="AA113" s="71"/>
    </row>
    <row r="114" spans="22:27">
      <c r="V114" s="71"/>
      <c r="W114" s="71"/>
      <c r="X114" s="71"/>
      <c r="Y114" s="71"/>
      <c r="Z114" s="71"/>
      <c r="AA114" s="71"/>
    </row>
    <row r="115" spans="22:27">
      <c r="V115" s="71"/>
      <c r="W115" s="71"/>
      <c r="X115" s="71"/>
      <c r="Y115" s="71"/>
      <c r="Z115" s="71"/>
      <c r="AA115" s="71"/>
    </row>
    <row r="116" spans="22:27">
      <c r="V116" s="71"/>
      <c r="W116" s="71"/>
      <c r="X116" s="71"/>
      <c r="Y116" s="71"/>
      <c r="Z116" s="71"/>
      <c r="AA116" s="71"/>
    </row>
    <row r="117" spans="22:27">
      <c r="V117" s="71"/>
      <c r="W117" s="71"/>
      <c r="X117" s="71"/>
      <c r="Y117" s="71"/>
      <c r="Z117" s="71"/>
      <c r="AA117" s="71"/>
    </row>
    <row r="118" spans="22:27">
      <c r="V118" s="71"/>
      <c r="W118" s="71"/>
      <c r="X118" s="71"/>
      <c r="Y118" s="71"/>
      <c r="Z118" s="71"/>
      <c r="AA118" s="71"/>
    </row>
    <row r="119" spans="22:27">
      <c r="V119" s="71"/>
      <c r="W119" s="71"/>
      <c r="X119" s="71"/>
      <c r="Y119" s="71"/>
      <c r="Z119" s="71"/>
      <c r="AA119" s="71"/>
    </row>
    <row r="120" spans="22:27">
      <c r="V120" s="71"/>
      <c r="W120" s="71"/>
      <c r="X120" s="71"/>
      <c r="Y120" s="71"/>
      <c r="Z120" s="71"/>
      <c r="AA120" s="71"/>
    </row>
    <row r="121" spans="22:27">
      <c r="V121" s="71"/>
      <c r="W121" s="71"/>
      <c r="X121" s="71"/>
      <c r="Y121" s="71"/>
      <c r="Z121" s="71"/>
      <c r="AA121" s="71"/>
    </row>
    <row r="122" spans="22:27">
      <c r="V122" s="71"/>
      <c r="W122" s="71"/>
      <c r="X122" s="71"/>
      <c r="Y122" s="71"/>
      <c r="Z122" s="71"/>
      <c r="AA122" s="71"/>
    </row>
    <row r="123" spans="22:27">
      <c r="V123" s="71"/>
      <c r="W123" s="71"/>
      <c r="X123" s="71"/>
      <c r="Y123" s="71"/>
      <c r="Z123" s="71"/>
      <c r="AA123" s="71"/>
    </row>
    <row r="124" spans="22:27">
      <c r="V124" s="71"/>
      <c r="W124" s="71"/>
      <c r="X124" s="71"/>
      <c r="Y124" s="71"/>
      <c r="Z124" s="71"/>
      <c r="AA124" s="71"/>
    </row>
    <row r="125" spans="22:27">
      <c r="V125" s="71"/>
      <c r="W125" s="71"/>
      <c r="X125" s="71"/>
      <c r="Y125" s="71"/>
      <c r="Z125" s="71"/>
      <c r="AA125" s="71"/>
    </row>
    <row r="126" spans="22:27">
      <c r="V126" s="71"/>
      <c r="W126" s="71"/>
      <c r="X126" s="71"/>
      <c r="Y126" s="71"/>
      <c r="Z126" s="71"/>
      <c r="AA126" s="71"/>
    </row>
    <row r="127" spans="22:27">
      <c r="V127" s="71"/>
      <c r="W127" s="71"/>
      <c r="X127" s="71"/>
      <c r="Y127" s="71"/>
      <c r="Z127" s="71"/>
      <c r="AA127" s="71"/>
    </row>
    <row r="128" spans="22:27">
      <c r="V128" s="71"/>
      <c r="W128" s="71"/>
      <c r="X128" s="71"/>
      <c r="Y128" s="71"/>
      <c r="Z128" s="71"/>
      <c r="AA128" s="71"/>
    </row>
    <row r="129" spans="22:27">
      <c r="V129" s="71"/>
      <c r="W129" s="71"/>
      <c r="X129" s="71"/>
      <c r="Y129" s="71"/>
      <c r="Z129" s="71"/>
      <c r="AA129" s="71"/>
    </row>
    <row r="130" spans="22:27">
      <c r="V130" s="71"/>
      <c r="W130" s="71"/>
      <c r="X130" s="71"/>
      <c r="Y130" s="71"/>
      <c r="Z130" s="71"/>
      <c r="AA130" s="71"/>
    </row>
    <row r="131" spans="22:27">
      <c r="V131" s="71"/>
      <c r="W131" s="71"/>
      <c r="X131" s="71"/>
      <c r="Y131" s="71"/>
      <c r="Z131" s="71"/>
      <c r="AA131" s="71"/>
    </row>
    <row r="132" spans="22:27">
      <c r="V132" s="71"/>
      <c r="W132" s="71"/>
      <c r="X132" s="71"/>
      <c r="Y132" s="71"/>
      <c r="Z132" s="71"/>
      <c r="AA132" s="71"/>
    </row>
    <row r="133" spans="22:27">
      <c r="V133" s="71"/>
      <c r="W133" s="71"/>
      <c r="X133" s="71"/>
      <c r="Y133" s="71"/>
      <c r="Z133" s="71"/>
      <c r="AA133" s="71"/>
    </row>
    <row r="134" spans="22:27">
      <c r="V134" s="71"/>
      <c r="W134" s="71"/>
      <c r="X134" s="71"/>
      <c r="Y134" s="71"/>
      <c r="Z134" s="71"/>
      <c r="AA134" s="71"/>
    </row>
    <row r="135" spans="22:27">
      <c r="V135" s="71"/>
      <c r="W135" s="71"/>
      <c r="X135" s="71"/>
      <c r="Y135" s="71"/>
      <c r="Z135" s="71"/>
      <c r="AA135" s="71"/>
    </row>
    <row r="136" spans="22:27">
      <c r="V136" s="71"/>
      <c r="W136" s="71"/>
      <c r="X136" s="71"/>
      <c r="Y136" s="71"/>
      <c r="Z136" s="71"/>
      <c r="AA136" s="71"/>
    </row>
    <row r="137" spans="22:27">
      <c r="V137" s="71"/>
      <c r="W137" s="71"/>
      <c r="X137" s="71"/>
      <c r="Y137" s="71"/>
      <c r="Z137" s="71"/>
      <c r="AA137" s="71"/>
    </row>
    <row r="138" spans="22:27">
      <c r="V138" s="71"/>
      <c r="W138" s="71"/>
      <c r="X138" s="71"/>
      <c r="Y138" s="71"/>
      <c r="Z138" s="71"/>
      <c r="AA138" s="71"/>
    </row>
    <row r="139" spans="22:27">
      <c r="V139" s="71"/>
      <c r="W139" s="71"/>
      <c r="X139" s="71"/>
      <c r="Y139" s="71"/>
      <c r="Z139" s="71"/>
      <c r="AA139" s="71"/>
    </row>
    <row r="140" spans="22:27">
      <c r="V140" s="71"/>
      <c r="W140" s="71"/>
      <c r="X140" s="71"/>
      <c r="Y140" s="71"/>
      <c r="Z140" s="71"/>
      <c r="AA140" s="71"/>
    </row>
    <row r="141" spans="22:27">
      <c r="V141" s="71"/>
      <c r="W141" s="71"/>
      <c r="X141" s="71"/>
      <c r="Y141" s="71"/>
      <c r="Z141" s="71"/>
      <c r="AA141" s="71"/>
    </row>
    <row r="142" spans="22:27">
      <c r="V142" s="71"/>
      <c r="W142" s="71"/>
      <c r="X142" s="71"/>
      <c r="Y142" s="71"/>
      <c r="Z142" s="71"/>
      <c r="AA142" s="71"/>
    </row>
    <row r="143" spans="22:27">
      <c r="V143" s="71"/>
      <c r="W143" s="71"/>
      <c r="X143" s="71"/>
      <c r="Y143" s="71"/>
      <c r="Z143" s="71"/>
      <c r="AA143" s="71"/>
    </row>
    <row r="144" spans="22:27">
      <c r="V144" s="71"/>
      <c r="W144" s="71"/>
      <c r="X144" s="71"/>
      <c r="Y144" s="71"/>
      <c r="Z144" s="71"/>
      <c r="AA144" s="71"/>
    </row>
    <row r="145" spans="22:27">
      <c r="V145" s="71"/>
      <c r="W145" s="71"/>
      <c r="X145" s="71"/>
      <c r="Y145" s="71"/>
      <c r="Z145" s="71"/>
      <c r="AA145" s="71"/>
    </row>
    <row r="146" spans="22:27">
      <c r="V146" s="71"/>
      <c r="W146" s="71"/>
      <c r="X146" s="71"/>
      <c r="Y146" s="71"/>
      <c r="Z146" s="71"/>
      <c r="AA146" s="71"/>
    </row>
    <row r="147" spans="22:27">
      <c r="V147" s="71"/>
      <c r="W147" s="71"/>
      <c r="X147" s="71"/>
      <c r="Y147" s="71"/>
      <c r="Z147" s="71"/>
      <c r="AA147" s="71"/>
    </row>
    <row r="148" spans="22:27">
      <c r="V148" s="71"/>
      <c r="W148" s="71"/>
      <c r="X148" s="71"/>
      <c r="Y148" s="71"/>
      <c r="Z148" s="71"/>
      <c r="AA148" s="71"/>
    </row>
    <row r="149" spans="22:27">
      <c r="V149" s="71"/>
      <c r="W149" s="71"/>
      <c r="X149" s="71"/>
      <c r="Y149" s="71"/>
      <c r="Z149" s="71"/>
      <c r="AA149" s="71"/>
    </row>
    <row r="150" spans="22:27">
      <c r="V150" s="71"/>
      <c r="W150" s="71"/>
      <c r="X150" s="71"/>
      <c r="Y150" s="71"/>
      <c r="Z150" s="71"/>
      <c r="AA150" s="71"/>
    </row>
    <row r="151" spans="22:27">
      <c r="V151" s="71"/>
      <c r="W151" s="71"/>
      <c r="X151" s="71"/>
      <c r="Y151" s="71"/>
      <c r="Z151" s="71"/>
      <c r="AA151" s="71"/>
    </row>
    <row r="152" spans="22:27">
      <c r="V152" s="71"/>
      <c r="W152" s="71"/>
      <c r="X152" s="71"/>
      <c r="Y152" s="71"/>
      <c r="Z152" s="71"/>
      <c r="AA152" s="71"/>
    </row>
    <row r="153" spans="22:27">
      <c r="V153" s="71"/>
      <c r="W153" s="71"/>
      <c r="X153" s="71"/>
      <c r="Y153" s="71"/>
      <c r="Z153" s="71"/>
      <c r="AA153" s="71"/>
    </row>
    <row r="154" spans="22:27">
      <c r="V154" s="71"/>
      <c r="W154" s="71"/>
      <c r="X154" s="71"/>
      <c r="Y154" s="71"/>
      <c r="Z154" s="71"/>
      <c r="AA154" s="71"/>
    </row>
    <row r="155" spans="22:27">
      <c r="V155" s="71"/>
      <c r="W155" s="71"/>
      <c r="X155" s="71"/>
      <c r="Y155" s="71"/>
      <c r="Z155" s="71"/>
      <c r="AA155" s="71"/>
    </row>
    <row r="156" spans="22:27">
      <c r="V156" s="71"/>
      <c r="W156" s="71"/>
      <c r="X156" s="71"/>
      <c r="Y156" s="71"/>
      <c r="Z156" s="71"/>
      <c r="AA156" s="71"/>
    </row>
    <row r="157" spans="22:27">
      <c r="V157" s="71"/>
      <c r="W157" s="71"/>
      <c r="X157" s="71"/>
      <c r="Y157" s="71"/>
      <c r="Z157" s="71"/>
      <c r="AA157" s="71"/>
    </row>
    <row r="158" spans="22:27">
      <c r="V158" s="71"/>
      <c r="W158" s="71"/>
      <c r="X158" s="71"/>
      <c r="Y158" s="71"/>
      <c r="Z158" s="71"/>
      <c r="AA158" s="71"/>
    </row>
    <row r="159" spans="22:27">
      <c r="V159" s="71"/>
      <c r="W159" s="71"/>
      <c r="X159" s="71"/>
      <c r="Y159" s="71"/>
      <c r="Z159" s="71"/>
      <c r="AA159" s="71"/>
    </row>
    <row r="160" spans="22:27">
      <c r="V160" s="71"/>
      <c r="W160" s="71"/>
      <c r="X160" s="71"/>
      <c r="Y160" s="71"/>
      <c r="Z160" s="71"/>
      <c r="AA160" s="71"/>
    </row>
    <row r="161" spans="22:27">
      <c r="V161" s="71"/>
      <c r="W161" s="71"/>
      <c r="X161" s="71"/>
      <c r="Y161" s="71"/>
      <c r="Z161" s="71"/>
      <c r="AA161" s="71"/>
    </row>
    <row r="162" spans="22:27">
      <c r="V162" s="71"/>
      <c r="W162" s="71"/>
      <c r="X162" s="71"/>
      <c r="Y162" s="71"/>
      <c r="Z162" s="71"/>
      <c r="AA162" s="71"/>
    </row>
    <row r="163" spans="22:27">
      <c r="V163" s="71"/>
      <c r="W163" s="71"/>
      <c r="X163" s="71"/>
      <c r="Y163" s="71"/>
      <c r="Z163" s="71"/>
      <c r="AA163" s="71"/>
    </row>
    <row r="164" spans="22:27">
      <c r="V164" s="71"/>
      <c r="W164" s="71"/>
      <c r="X164" s="71"/>
      <c r="Y164" s="71"/>
      <c r="Z164" s="71"/>
      <c r="AA164" s="71"/>
    </row>
    <row r="165" spans="22:27">
      <c r="V165" s="71"/>
      <c r="W165" s="71"/>
      <c r="X165" s="71"/>
      <c r="Y165" s="71"/>
      <c r="Z165" s="71"/>
      <c r="AA165" s="71"/>
    </row>
    <row r="166" spans="22:27">
      <c r="V166" s="71"/>
      <c r="W166" s="71"/>
      <c r="X166" s="71"/>
      <c r="Y166" s="71"/>
      <c r="Z166" s="71"/>
      <c r="AA166" s="71"/>
    </row>
    <row r="167" spans="22:27">
      <c r="V167" s="71"/>
      <c r="W167" s="71"/>
      <c r="X167" s="71"/>
      <c r="Y167" s="71"/>
      <c r="Z167" s="71"/>
      <c r="AA167" s="71"/>
    </row>
    <row r="168" spans="22:27">
      <c r="V168" s="71"/>
      <c r="W168" s="71"/>
      <c r="X168" s="71"/>
      <c r="Y168" s="71"/>
      <c r="Z168" s="71"/>
      <c r="AA168" s="71"/>
    </row>
    <row r="169" spans="22:27">
      <c r="V169" s="71"/>
      <c r="W169" s="71"/>
      <c r="X169" s="71"/>
      <c r="Y169" s="71"/>
      <c r="Z169" s="71"/>
      <c r="AA169" s="71"/>
    </row>
    <row r="170" spans="22:27">
      <c r="V170" s="71"/>
      <c r="W170" s="71"/>
      <c r="X170" s="71"/>
      <c r="Y170" s="71"/>
      <c r="Z170" s="71"/>
      <c r="AA170" s="71"/>
    </row>
    <row r="171" spans="22:27">
      <c r="V171" s="71"/>
      <c r="W171" s="71"/>
      <c r="X171" s="71"/>
      <c r="Y171" s="71"/>
      <c r="Z171" s="71"/>
      <c r="AA171" s="71"/>
    </row>
    <row r="172" spans="22:27">
      <c r="V172" s="71"/>
      <c r="W172" s="71"/>
      <c r="X172" s="71"/>
      <c r="Y172" s="71"/>
      <c r="Z172" s="71"/>
      <c r="AA172" s="71"/>
    </row>
    <row r="173" spans="22:27">
      <c r="V173" s="71"/>
      <c r="W173" s="71"/>
      <c r="X173" s="71"/>
      <c r="Y173" s="71"/>
      <c r="Z173" s="71"/>
      <c r="AA173" s="71"/>
    </row>
    <row r="174" spans="22:27">
      <c r="V174" s="71"/>
      <c r="W174" s="71"/>
      <c r="X174" s="71"/>
      <c r="Y174" s="71"/>
      <c r="Z174" s="71"/>
      <c r="AA174" s="71"/>
    </row>
    <row r="175" spans="22:27">
      <c r="V175" s="71"/>
      <c r="W175" s="71"/>
      <c r="X175" s="71"/>
      <c r="Y175" s="71"/>
      <c r="Z175" s="71"/>
      <c r="AA175" s="71"/>
    </row>
    <row r="176" spans="22:27">
      <c r="V176" s="71"/>
      <c r="W176" s="71"/>
      <c r="X176" s="71"/>
      <c r="Y176" s="71"/>
      <c r="Z176" s="71"/>
      <c r="AA176" s="71"/>
    </row>
    <row r="177" spans="22:27">
      <c r="V177" s="71"/>
      <c r="W177" s="71"/>
      <c r="X177" s="71"/>
      <c r="Y177" s="71"/>
      <c r="Z177" s="71"/>
      <c r="AA177" s="71"/>
    </row>
    <row r="178" spans="22:27">
      <c r="V178" s="71"/>
      <c r="W178" s="71"/>
      <c r="X178" s="71"/>
      <c r="Y178" s="71"/>
      <c r="Z178" s="71"/>
      <c r="AA178" s="71"/>
    </row>
    <row r="179" spans="22:27">
      <c r="V179" s="71"/>
      <c r="W179" s="71"/>
      <c r="X179" s="71"/>
      <c r="Y179" s="71"/>
      <c r="Z179" s="71"/>
      <c r="AA179" s="71"/>
    </row>
    <row r="180" spans="22:27">
      <c r="V180" s="71"/>
      <c r="W180" s="71"/>
      <c r="X180" s="71"/>
      <c r="Y180" s="71"/>
      <c r="Z180" s="71"/>
      <c r="AA180" s="71"/>
    </row>
    <row r="181" spans="22:27">
      <c r="V181" s="71"/>
      <c r="W181" s="71"/>
      <c r="X181" s="71"/>
      <c r="Y181" s="71"/>
      <c r="Z181" s="71"/>
      <c r="AA181" s="71"/>
    </row>
    <row r="182" spans="22:27">
      <c r="V182" s="71"/>
      <c r="W182" s="71"/>
      <c r="X182" s="71"/>
      <c r="Y182" s="71"/>
      <c r="Z182" s="71"/>
      <c r="AA182" s="71"/>
    </row>
    <row r="183" spans="22:27">
      <c r="V183" s="71"/>
      <c r="W183" s="71"/>
      <c r="X183" s="71"/>
      <c r="Y183" s="71"/>
      <c r="Z183" s="71"/>
      <c r="AA183" s="71"/>
    </row>
    <row r="184" spans="22:27">
      <c r="V184" s="71"/>
      <c r="W184" s="71"/>
      <c r="X184" s="71"/>
      <c r="Y184" s="71"/>
      <c r="Z184" s="71"/>
      <c r="AA184" s="71"/>
    </row>
    <row r="185" spans="22:27">
      <c r="V185" s="71"/>
      <c r="W185" s="71"/>
      <c r="X185" s="71"/>
      <c r="Y185" s="71"/>
      <c r="Z185" s="71"/>
      <c r="AA185" s="71"/>
    </row>
    <row r="186" spans="22:27">
      <c r="V186" s="71"/>
      <c r="W186" s="71"/>
      <c r="X186" s="71"/>
      <c r="Y186" s="71"/>
      <c r="Z186" s="71"/>
      <c r="AA186" s="71"/>
    </row>
    <row r="187" spans="22:27">
      <c r="V187" s="71"/>
      <c r="W187" s="71"/>
      <c r="X187" s="71"/>
      <c r="Y187" s="71"/>
      <c r="Z187" s="71"/>
      <c r="AA187" s="71"/>
    </row>
    <row r="188" spans="22:27">
      <c r="V188" s="71"/>
      <c r="W188" s="71"/>
      <c r="X188" s="71"/>
      <c r="Y188" s="71"/>
      <c r="Z188" s="71"/>
      <c r="AA188" s="71"/>
    </row>
    <row r="189" spans="22:27">
      <c r="V189" s="71"/>
      <c r="W189" s="71"/>
      <c r="X189" s="71"/>
      <c r="Y189" s="71"/>
      <c r="Z189" s="71"/>
      <c r="AA189" s="71"/>
    </row>
    <row r="190" spans="22:27">
      <c r="V190" s="71"/>
      <c r="W190" s="71"/>
      <c r="X190" s="71"/>
      <c r="Y190" s="71"/>
      <c r="Z190" s="71"/>
      <c r="AA190" s="71"/>
    </row>
    <row r="191" spans="22:27">
      <c r="V191" s="71"/>
      <c r="W191" s="71"/>
      <c r="X191" s="71"/>
      <c r="Y191" s="71"/>
      <c r="Z191" s="71"/>
      <c r="AA191" s="71"/>
    </row>
    <row r="192" spans="22:27">
      <c r="V192" s="71"/>
      <c r="W192" s="71"/>
      <c r="X192" s="71"/>
      <c r="Y192" s="71"/>
      <c r="Z192" s="71"/>
      <c r="AA192" s="71"/>
    </row>
    <row r="193" spans="22:27">
      <c r="V193" s="71"/>
      <c r="W193" s="71"/>
      <c r="X193" s="71"/>
      <c r="Y193" s="71"/>
      <c r="Z193" s="71"/>
      <c r="AA193" s="71"/>
    </row>
    <row r="194" spans="22:27">
      <c r="V194" s="71"/>
      <c r="W194" s="71"/>
      <c r="X194" s="71"/>
      <c r="Y194" s="71"/>
      <c r="Z194" s="71"/>
      <c r="AA194" s="71"/>
    </row>
    <row r="195" spans="22:27">
      <c r="V195" s="71"/>
      <c r="W195" s="71"/>
      <c r="X195" s="71"/>
      <c r="Y195" s="71"/>
      <c r="Z195" s="71"/>
      <c r="AA195" s="71"/>
    </row>
    <row r="196" spans="22:27">
      <c r="V196" s="71"/>
      <c r="W196" s="71"/>
      <c r="X196" s="71"/>
      <c r="Y196" s="71"/>
      <c r="Z196" s="71"/>
      <c r="AA196" s="71"/>
    </row>
    <row r="197" spans="22:27">
      <c r="V197" s="71"/>
      <c r="W197" s="71"/>
      <c r="X197" s="71"/>
      <c r="Y197" s="71"/>
      <c r="Z197" s="71"/>
      <c r="AA197" s="71"/>
    </row>
    <row r="198" spans="22:27">
      <c r="V198" s="71"/>
      <c r="W198" s="71"/>
      <c r="X198" s="71"/>
      <c r="Y198" s="71"/>
      <c r="Z198" s="71"/>
      <c r="AA198" s="71"/>
    </row>
    <row r="199" spans="22:27">
      <c r="V199" s="71"/>
      <c r="W199" s="71"/>
      <c r="X199" s="71"/>
      <c r="Y199" s="71"/>
      <c r="Z199" s="71"/>
      <c r="AA199" s="71"/>
    </row>
    <row r="200" spans="22:27">
      <c r="V200" s="71"/>
      <c r="W200" s="71"/>
      <c r="X200" s="71"/>
      <c r="Y200" s="71"/>
      <c r="Z200" s="71"/>
      <c r="AA200" s="71"/>
    </row>
    <row r="201" spans="22:27">
      <c r="V201" s="71"/>
      <c r="W201" s="71"/>
      <c r="X201" s="71"/>
      <c r="Y201" s="71"/>
      <c r="Z201" s="71"/>
      <c r="AA201" s="71"/>
    </row>
    <row r="202" spans="22:27">
      <c r="V202" s="71"/>
      <c r="W202" s="71"/>
      <c r="X202" s="71"/>
      <c r="Y202" s="71"/>
      <c r="Z202" s="71"/>
      <c r="AA202" s="71"/>
    </row>
    <row r="203" spans="22:27">
      <c r="V203" s="71"/>
      <c r="W203" s="71"/>
      <c r="X203" s="71"/>
      <c r="Y203" s="71"/>
      <c r="Z203" s="71"/>
      <c r="AA203" s="71"/>
    </row>
    <row r="204" spans="22:27">
      <c r="V204" s="71"/>
      <c r="W204" s="71"/>
      <c r="X204" s="71"/>
      <c r="Y204" s="71"/>
      <c r="Z204" s="71"/>
      <c r="AA204" s="71"/>
    </row>
    <row r="205" spans="22:27">
      <c r="V205" s="71"/>
      <c r="W205" s="71"/>
      <c r="X205" s="71"/>
      <c r="Y205" s="71"/>
      <c r="Z205" s="71"/>
      <c r="AA205" s="71"/>
    </row>
    <row r="206" spans="22:27">
      <c r="V206" s="71"/>
      <c r="W206" s="71"/>
      <c r="X206" s="71"/>
      <c r="Y206" s="71"/>
      <c r="Z206" s="71"/>
      <c r="AA206" s="71"/>
    </row>
    <row r="207" spans="22:27">
      <c r="V207" s="71"/>
      <c r="W207" s="71"/>
      <c r="X207" s="71"/>
      <c r="Y207" s="71"/>
      <c r="Z207" s="71"/>
      <c r="AA207" s="71"/>
    </row>
    <row r="208" spans="22:27">
      <c r="V208" s="71"/>
      <c r="W208" s="71"/>
      <c r="X208" s="71"/>
      <c r="Y208" s="71"/>
      <c r="Z208" s="71"/>
      <c r="AA208" s="71"/>
    </row>
    <row r="209" spans="22:27">
      <c r="V209" s="71"/>
      <c r="W209" s="71"/>
      <c r="X209" s="71"/>
      <c r="Y209" s="71"/>
      <c r="Z209" s="71"/>
      <c r="AA209" s="71"/>
    </row>
    <row r="210" spans="22:27">
      <c r="V210" s="71"/>
      <c r="W210" s="71"/>
      <c r="X210" s="71"/>
      <c r="Y210" s="71"/>
      <c r="Z210" s="71"/>
      <c r="AA210" s="71"/>
    </row>
    <row r="211" spans="22:27">
      <c r="V211" s="71"/>
      <c r="W211" s="71"/>
      <c r="X211" s="71"/>
      <c r="Y211" s="71"/>
      <c r="Z211" s="71"/>
      <c r="AA211" s="71"/>
    </row>
    <row r="212" spans="22:27">
      <c r="V212" s="71"/>
      <c r="W212" s="71"/>
      <c r="X212" s="71"/>
      <c r="Y212" s="71"/>
      <c r="Z212" s="71"/>
      <c r="AA212" s="71"/>
    </row>
    <row r="213" spans="22:27">
      <c r="V213" s="71"/>
      <c r="W213" s="71"/>
      <c r="X213" s="71"/>
      <c r="Y213" s="71"/>
      <c r="Z213" s="71"/>
      <c r="AA213" s="71"/>
    </row>
    <row r="214" spans="22:27">
      <c r="V214" s="71"/>
      <c r="W214" s="71"/>
      <c r="X214" s="71"/>
      <c r="Y214" s="71"/>
      <c r="Z214" s="71"/>
      <c r="AA214" s="71"/>
    </row>
    <row r="215" spans="22:27">
      <c r="V215" s="71"/>
      <c r="W215" s="71"/>
      <c r="X215" s="71"/>
      <c r="Y215" s="71"/>
      <c r="Z215" s="71"/>
      <c r="AA215" s="71"/>
    </row>
    <row r="216" spans="22:27">
      <c r="V216" s="71"/>
      <c r="W216" s="71"/>
      <c r="X216" s="71"/>
      <c r="Y216" s="71"/>
      <c r="Z216" s="71"/>
      <c r="AA216" s="71"/>
    </row>
    <row r="217" spans="22:27">
      <c r="V217" s="71"/>
      <c r="W217" s="71"/>
      <c r="X217" s="71"/>
      <c r="Y217" s="71"/>
      <c r="Z217" s="71"/>
      <c r="AA217" s="71"/>
    </row>
    <row r="218" spans="22:27">
      <c r="V218" s="71"/>
      <c r="W218" s="71"/>
      <c r="X218" s="71"/>
      <c r="Y218" s="71"/>
      <c r="Z218" s="71"/>
      <c r="AA218" s="71"/>
    </row>
    <row r="219" spans="22:27">
      <c r="V219" s="71"/>
      <c r="W219" s="71"/>
      <c r="X219" s="71"/>
      <c r="Y219" s="71"/>
      <c r="Z219" s="71"/>
      <c r="AA219" s="71"/>
    </row>
    <row r="220" spans="22:27">
      <c r="V220" s="71"/>
      <c r="W220" s="71"/>
      <c r="X220" s="71"/>
      <c r="Y220" s="71"/>
      <c r="Z220" s="71"/>
      <c r="AA220" s="71"/>
    </row>
    <row r="221" spans="22:27">
      <c r="V221" s="71"/>
      <c r="W221" s="71"/>
      <c r="X221" s="71"/>
      <c r="Y221" s="71"/>
      <c r="Z221" s="71"/>
      <c r="AA221" s="71"/>
    </row>
    <row r="222" spans="22:27">
      <c r="V222" s="71"/>
      <c r="W222" s="71"/>
      <c r="X222" s="71"/>
      <c r="Y222" s="71"/>
      <c r="Z222" s="71"/>
      <c r="AA222" s="71"/>
    </row>
    <row r="223" spans="22:27">
      <c r="V223" s="71"/>
      <c r="W223" s="71"/>
      <c r="X223" s="71"/>
      <c r="Y223" s="71"/>
      <c r="Z223" s="71"/>
      <c r="AA223" s="71"/>
    </row>
    <row r="224" spans="22:27">
      <c r="V224" s="71"/>
      <c r="W224" s="71"/>
      <c r="X224" s="71"/>
      <c r="Y224" s="71"/>
      <c r="Z224" s="71"/>
      <c r="AA224" s="71"/>
    </row>
    <row r="225" spans="22:27">
      <c r="V225" s="71"/>
      <c r="W225" s="71"/>
      <c r="X225" s="71"/>
      <c r="Y225" s="71"/>
      <c r="Z225" s="71"/>
      <c r="AA225" s="71"/>
    </row>
    <row r="226" spans="22:27">
      <c r="V226" s="71"/>
      <c r="W226" s="71"/>
      <c r="X226" s="71"/>
      <c r="Y226" s="71"/>
      <c r="Z226" s="71"/>
      <c r="AA226" s="71"/>
    </row>
    <row r="227" spans="22:27">
      <c r="V227" s="71"/>
      <c r="W227" s="71"/>
      <c r="X227" s="71"/>
      <c r="Y227" s="71"/>
      <c r="Z227" s="71"/>
      <c r="AA227" s="71"/>
    </row>
    <row r="228" spans="22:27">
      <c r="V228" s="71"/>
      <c r="W228" s="71"/>
      <c r="X228" s="71"/>
      <c r="Y228" s="71"/>
      <c r="Z228" s="71"/>
      <c r="AA228" s="71"/>
    </row>
    <row r="229" spans="22:27">
      <c r="V229" s="71"/>
      <c r="W229" s="71"/>
      <c r="X229" s="71"/>
      <c r="Y229" s="71"/>
      <c r="Z229" s="71"/>
      <c r="AA229" s="71"/>
    </row>
    <row r="230" spans="22:27">
      <c r="V230" s="71"/>
      <c r="W230" s="71"/>
      <c r="X230" s="71"/>
      <c r="Y230" s="71"/>
      <c r="Z230" s="71"/>
      <c r="AA230" s="71"/>
    </row>
    <row r="231" spans="22:27">
      <c r="V231" s="71"/>
      <c r="W231" s="71"/>
      <c r="X231" s="71"/>
      <c r="Y231" s="71"/>
      <c r="Z231" s="71"/>
      <c r="AA231" s="71"/>
    </row>
    <row r="232" spans="22:27">
      <c r="V232" s="71"/>
      <c r="W232" s="71"/>
      <c r="X232" s="71"/>
      <c r="Y232" s="71"/>
      <c r="Z232" s="71"/>
      <c r="AA232" s="71"/>
    </row>
    <row r="233" spans="22:27">
      <c r="V233" s="71"/>
      <c r="W233" s="71"/>
      <c r="X233" s="71"/>
      <c r="Y233" s="71"/>
      <c r="Z233" s="71"/>
      <c r="AA233" s="71"/>
    </row>
    <row r="234" spans="22:27">
      <c r="V234" s="71"/>
      <c r="W234" s="71"/>
      <c r="X234" s="71"/>
      <c r="Y234" s="71"/>
      <c r="Z234" s="71"/>
      <c r="AA234" s="71"/>
    </row>
    <row r="235" spans="22:27">
      <c r="V235" s="71"/>
      <c r="W235" s="71"/>
      <c r="X235" s="71"/>
      <c r="Y235" s="71"/>
      <c r="Z235" s="71"/>
      <c r="AA235" s="71"/>
    </row>
    <row r="236" spans="22:27">
      <c r="V236" s="71"/>
      <c r="W236" s="71"/>
      <c r="X236" s="71"/>
      <c r="Y236" s="71"/>
      <c r="Z236" s="71"/>
      <c r="AA236" s="71"/>
    </row>
    <row r="237" spans="22:27">
      <c r="V237" s="71"/>
      <c r="W237" s="71"/>
      <c r="X237" s="71"/>
      <c r="Y237" s="71"/>
      <c r="Z237" s="71"/>
      <c r="AA237" s="71"/>
    </row>
    <row r="238" spans="22:27">
      <c r="V238" s="71"/>
      <c r="W238" s="71"/>
      <c r="X238" s="71"/>
      <c r="Y238" s="71"/>
      <c r="Z238" s="71"/>
      <c r="AA238" s="71"/>
    </row>
    <row r="239" spans="22:27">
      <c r="V239" s="71"/>
      <c r="W239" s="71"/>
      <c r="X239" s="71"/>
      <c r="Y239" s="71"/>
      <c r="Z239" s="71"/>
      <c r="AA239" s="71"/>
    </row>
    <row r="240" spans="22:27">
      <c r="V240" s="71"/>
      <c r="W240" s="71"/>
      <c r="X240" s="71"/>
      <c r="Y240" s="71"/>
      <c r="Z240" s="71"/>
      <c r="AA240" s="71"/>
    </row>
    <row r="241" spans="22:27">
      <c r="V241" s="71"/>
      <c r="W241" s="71"/>
      <c r="X241" s="71"/>
      <c r="Y241" s="71"/>
      <c r="Z241" s="71"/>
      <c r="AA241" s="71"/>
    </row>
    <row r="242" spans="22:27">
      <c r="V242" s="71"/>
      <c r="W242" s="71"/>
      <c r="X242" s="71"/>
      <c r="Y242" s="71"/>
      <c r="Z242" s="71"/>
      <c r="AA242" s="71"/>
    </row>
    <row r="243" spans="22:27">
      <c r="V243" s="71"/>
      <c r="W243" s="71"/>
      <c r="X243" s="71"/>
      <c r="Y243" s="71"/>
      <c r="Z243" s="71"/>
      <c r="AA243" s="71"/>
    </row>
    <row r="244" spans="22:27">
      <c r="V244" s="71"/>
      <c r="W244" s="71"/>
      <c r="X244" s="71"/>
      <c r="Y244" s="71"/>
      <c r="Z244" s="71"/>
      <c r="AA244" s="71"/>
    </row>
    <row r="245" spans="22:27">
      <c r="V245" s="71"/>
      <c r="W245" s="71"/>
      <c r="X245" s="71"/>
      <c r="Y245" s="71"/>
      <c r="Z245" s="71"/>
      <c r="AA245" s="71"/>
    </row>
    <row r="246" spans="22:27">
      <c r="V246" s="71"/>
      <c r="W246" s="71"/>
      <c r="X246" s="71"/>
      <c r="Y246" s="71"/>
      <c r="Z246" s="71"/>
      <c r="AA246" s="71"/>
    </row>
    <row r="247" spans="22:27">
      <c r="V247" s="71"/>
      <c r="W247" s="71"/>
      <c r="X247" s="71"/>
      <c r="Y247" s="71"/>
      <c r="Z247" s="71"/>
      <c r="AA247" s="71"/>
    </row>
    <row r="248" spans="22:27">
      <c r="V248" s="71"/>
      <c r="W248" s="71"/>
      <c r="X248" s="71"/>
      <c r="Y248" s="71"/>
      <c r="Z248" s="71"/>
      <c r="AA248" s="71"/>
    </row>
    <row r="249" spans="22:27">
      <c r="V249" s="71"/>
      <c r="W249" s="71"/>
      <c r="X249" s="71"/>
      <c r="Y249" s="71"/>
      <c r="Z249" s="71"/>
      <c r="AA249" s="71"/>
    </row>
    <row r="250" spans="22:27">
      <c r="V250" s="71"/>
      <c r="W250" s="71"/>
      <c r="X250" s="71"/>
      <c r="Y250" s="71"/>
      <c r="Z250" s="71"/>
      <c r="AA250" s="71"/>
    </row>
    <row r="251" spans="22:27">
      <c r="V251" s="71"/>
      <c r="W251" s="71"/>
      <c r="X251" s="71"/>
      <c r="Y251" s="71"/>
      <c r="Z251" s="71"/>
      <c r="AA251" s="71"/>
    </row>
    <row r="252" spans="22:27">
      <c r="V252" s="71"/>
      <c r="W252" s="71"/>
      <c r="X252" s="71"/>
      <c r="Y252" s="71"/>
      <c r="Z252" s="71"/>
      <c r="AA252" s="71"/>
    </row>
    <row r="253" spans="22:27">
      <c r="V253" s="71"/>
      <c r="W253" s="71"/>
      <c r="X253" s="71"/>
      <c r="Y253" s="71"/>
      <c r="Z253" s="71"/>
      <c r="AA253" s="71"/>
    </row>
    <row r="254" spans="22:27">
      <c r="V254" s="71"/>
      <c r="W254" s="71"/>
      <c r="X254" s="71"/>
      <c r="Y254" s="71"/>
      <c r="Z254" s="71"/>
      <c r="AA254" s="71"/>
    </row>
    <row r="255" spans="22:27">
      <c r="V255" s="71"/>
      <c r="W255" s="71"/>
      <c r="X255" s="71"/>
      <c r="Y255" s="71"/>
      <c r="Z255" s="71"/>
      <c r="AA255" s="71"/>
    </row>
    <row r="256" spans="22:27">
      <c r="V256" s="71"/>
      <c r="W256" s="71"/>
      <c r="X256" s="71"/>
      <c r="Y256" s="71"/>
      <c r="Z256" s="71"/>
      <c r="AA256" s="71"/>
    </row>
    <row r="257" spans="22:27">
      <c r="V257" s="71"/>
      <c r="W257" s="71"/>
      <c r="X257" s="71"/>
      <c r="Y257" s="71"/>
      <c r="Z257" s="71"/>
      <c r="AA257" s="71"/>
    </row>
    <row r="258" spans="22:27">
      <c r="V258" s="71"/>
      <c r="W258" s="71"/>
      <c r="X258" s="71"/>
      <c r="Y258" s="71"/>
      <c r="Z258" s="71"/>
      <c r="AA258" s="71"/>
    </row>
    <row r="259" spans="22:27">
      <c r="V259" s="71"/>
      <c r="W259" s="71"/>
      <c r="X259" s="71"/>
      <c r="Y259" s="71"/>
      <c r="Z259" s="71"/>
      <c r="AA259" s="71"/>
    </row>
    <row r="260" spans="22:27">
      <c r="V260" s="71"/>
      <c r="W260" s="71"/>
      <c r="X260" s="71"/>
      <c r="Y260" s="71"/>
      <c r="Z260" s="71"/>
      <c r="AA260" s="71"/>
    </row>
    <row r="261" spans="22:27">
      <c r="V261" s="71"/>
      <c r="W261" s="71"/>
      <c r="X261" s="71"/>
      <c r="Y261" s="71"/>
      <c r="Z261" s="71"/>
      <c r="AA261" s="71"/>
    </row>
    <row r="262" spans="22:27">
      <c r="V262" s="71"/>
      <c r="W262" s="71"/>
      <c r="X262" s="71"/>
      <c r="Y262" s="71"/>
      <c r="Z262" s="71"/>
      <c r="AA262" s="71"/>
    </row>
    <row r="263" spans="22:27">
      <c r="V263" s="71"/>
      <c r="W263" s="71"/>
      <c r="X263" s="71"/>
      <c r="Y263" s="71"/>
      <c r="Z263" s="71"/>
      <c r="AA263" s="71"/>
    </row>
    <row r="264" spans="22:27">
      <c r="V264" s="71"/>
      <c r="W264" s="71"/>
      <c r="X264" s="71"/>
      <c r="Y264" s="71"/>
      <c r="Z264" s="71"/>
      <c r="AA264" s="71"/>
    </row>
    <row r="265" spans="22:27">
      <c r="V265" s="71"/>
      <c r="W265" s="71"/>
      <c r="X265" s="71"/>
      <c r="Y265" s="71"/>
      <c r="Z265" s="71"/>
      <c r="AA265" s="71"/>
    </row>
    <row r="266" spans="22:27">
      <c r="V266" s="71"/>
      <c r="W266" s="71"/>
      <c r="X266" s="71"/>
      <c r="Y266" s="71"/>
      <c r="Z266" s="71"/>
      <c r="AA266" s="71"/>
    </row>
    <row r="267" spans="22:27">
      <c r="V267" s="71"/>
      <c r="W267" s="71"/>
      <c r="X267" s="71"/>
      <c r="Y267" s="71"/>
      <c r="Z267" s="71"/>
      <c r="AA267" s="71"/>
    </row>
    <row r="268" spans="22:27">
      <c r="V268" s="71"/>
      <c r="W268" s="71"/>
      <c r="X268" s="71"/>
      <c r="Y268" s="71"/>
      <c r="Z268" s="71"/>
      <c r="AA268" s="71"/>
    </row>
    <row r="269" spans="22:27">
      <c r="V269" s="71"/>
      <c r="W269" s="71"/>
      <c r="X269" s="71"/>
      <c r="Y269" s="71"/>
      <c r="Z269" s="71"/>
      <c r="AA269" s="71"/>
    </row>
    <row r="270" spans="22:27">
      <c r="V270" s="71"/>
      <c r="W270" s="71"/>
      <c r="X270" s="71"/>
      <c r="Y270" s="71"/>
      <c r="Z270" s="71"/>
      <c r="AA270" s="71"/>
    </row>
    <row r="271" spans="22:27">
      <c r="V271" s="71"/>
      <c r="W271" s="71"/>
      <c r="X271" s="71"/>
      <c r="Y271" s="71"/>
      <c r="Z271" s="71"/>
      <c r="AA271" s="71"/>
    </row>
    <row r="272" spans="22:27">
      <c r="V272" s="71"/>
      <c r="W272" s="71"/>
      <c r="X272" s="71"/>
      <c r="Y272" s="71"/>
      <c r="Z272" s="71"/>
      <c r="AA272" s="71"/>
    </row>
    <row r="273" spans="22:27">
      <c r="V273" s="71"/>
      <c r="W273" s="71"/>
      <c r="X273" s="71"/>
      <c r="Y273" s="71"/>
      <c r="Z273" s="71"/>
      <c r="AA273" s="71"/>
    </row>
    <row r="274" spans="22:27">
      <c r="V274" s="71"/>
      <c r="W274" s="71"/>
      <c r="X274" s="71"/>
      <c r="Y274" s="71"/>
      <c r="Z274" s="71"/>
      <c r="AA274" s="71"/>
    </row>
    <row r="275" spans="22:27">
      <c r="V275" s="71"/>
      <c r="W275" s="71"/>
      <c r="X275" s="71"/>
      <c r="Y275" s="71"/>
      <c r="Z275" s="71"/>
      <c r="AA275" s="71"/>
    </row>
    <row r="276" spans="22:27">
      <c r="V276" s="71"/>
      <c r="W276" s="71"/>
      <c r="X276" s="71"/>
      <c r="Y276" s="71"/>
      <c r="Z276" s="71"/>
      <c r="AA276" s="71"/>
    </row>
    <row r="277" spans="22:27">
      <c r="V277" s="71"/>
      <c r="W277" s="71"/>
      <c r="X277" s="71"/>
      <c r="Y277" s="71"/>
      <c r="Z277" s="71"/>
      <c r="AA277" s="71"/>
    </row>
    <row r="278" spans="22:27">
      <c r="V278" s="71"/>
      <c r="W278" s="71"/>
      <c r="X278" s="71"/>
      <c r="Y278" s="71"/>
      <c r="Z278" s="71"/>
      <c r="AA278" s="71"/>
    </row>
    <row r="279" spans="22:27">
      <c r="V279" s="71"/>
      <c r="W279" s="71"/>
      <c r="X279" s="71"/>
      <c r="Y279" s="71"/>
      <c r="Z279" s="71"/>
      <c r="AA279" s="71"/>
    </row>
    <row r="280" spans="22:27">
      <c r="V280" s="71"/>
      <c r="W280" s="71"/>
      <c r="X280" s="71"/>
      <c r="Y280" s="71"/>
      <c r="Z280" s="71"/>
      <c r="AA280" s="71"/>
    </row>
    <row r="281" spans="22:27">
      <c r="V281" s="71"/>
      <c r="W281" s="71"/>
      <c r="X281" s="71"/>
      <c r="Y281" s="71"/>
      <c r="Z281" s="71"/>
      <c r="AA281" s="71"/>
    </row>
    <row r="282" spans="22:27">
      <c r="V282" s="71"/>
      <c r="W282" s="71"/>
      <c r="X282" s="71"/>
      <c r="Y282" s="71"/>
      <c r="Z282" s="71"/>
      <c r="AA282" s="71"/>
    </row>
    <row r="283" spans="22:27">
      <c r="V283" s="71"/>
      <c r="W283" s="71"/>
      <c r="X283" s="71"/>
      <c r="Y283" s="71"/>
      <c r="Z283" s="71"/>
      <c r="AA283" s="71"/>
    </row>
    <row r="284" spans="22:27">
      <c r="V284" s="71"/>
      <c r="W284" s="71"/>
      <c r="X284" s="71"/>
      <c r="Y284" s="71"/>
      <c r="Z284" s="71"/>
      <c r="AA284" s="71"/>
    </row>
    <row r="285" spans="22:27">
      <c r="V285" s="71"/>
      <c r="W285" s="71"/>
      <c r="X285" s="71"/>
      <c r="Y285" s="71"/>
      <c r="Z285" s="71"/>
      <c r="AA285" s="71"/>
    </row>
    <row r="286" spans="22:27">
      <c r="V286" s="71"/>
      <c r="W286" s="71"/>
      <c r="X286" s="71"/>
      <c r="Y286" s="71"/>
      <c r="Z286" s="71"/>
      <c r="AA286" s="71"/>
    </row>
    <row r="287" spans="22:27">
      <c r="V287" s="71"/>
      <c r="W287" s="71"/>
      <c r="X287" s="71"/>
      <c r="Y287" s="71"/>
      <c r="Z287" s="71"/>
      <c r="AA287" s="71"/>
    </row>
    <row r="288" spans="22:27">
      <c r="V288" s="71"/>
      <c r="W288" s="71"/>
      <c r="X288" s="71"/>
      <c r="Y288" s="71"/>
      <c r="Z288" s="71"/>
      <c r="AA288" s="71"/>
    </row>
    <row r="289" spans="22:27">
      <c r="V289" s="71"/>
      <c r="W289" s="71"/>
      <c r="X289" s="71"/>
      <c r="Y289" s="71"/>
      <c r="Z289" s="71"/>
      <c r="AA289" s="71"/>
    </row>
    <row r="290" spans="22:27">
      <c r="V290" s="71"/>
      <c r="W290" s="71"/>
      <c r="X290" s="71"/>
      <c r="Y290" s="71"/>
      <c r="Z290" s="71"/>
      <c r="AA290" s="71"/>
    </row>
    <row r="291" spans="22:27">
      <c r="V291" s="71"/>
      <c r="W291" s="71"/>
      <c r="X291" s="71"/>
      <c r="Y291" s="71"/>
      <c r="Z291" s="71"/>
      <c r="AA291" s="71"/>
    </row>
    <row r="292" spans="22:27">
      <c r="V292" s="71"/>
      <c r="W292" s="71"/>
      <c r="X292" s="71"/>
      <c r="Y292" s="71"/>
      <c r="Z292" s="71"/>
      <c r="AA292" s="71"/>
    </row>
    <row r="293" spans="22:27">
      <c r="V293" s="71"/>
      <c r="W293" s="71"/>
      <c r="X293" s="71"/>
      <c r="Y293" s="71"/>
      <c r="Z293" s="71"/>
      <c r="AA293" s="71"/>
    </row>
    <row r="294" spans="22:27">
      <c r="V294" s="71"/>
      <c r="W294" s="71"/>
      <c r="X294" s="71"/>
      <c r="Y294" s="71"/>
      <c r="Z294" s="71"/>
      <c r="AA294" s="71"/>
    </row>
    <row r="295" spans="22:27">
      <c r="V295" s="71"/>
      <c r="W295" s="71"/>
      <c r="X295" s="71"/>
      <c r="Y295" s="71"/>
      <c r="Z295" s="71"/>
      <c r="AA295" s="71"/>
    </row>
    <row r="296" spans="22:27">
      <c r="V296" s="71"/>
      <c r="W296" s="71"/>
      <c r="X296" s="71"/>
      <c r="Y296" s="71"/>
      <c r="Z296" s="71"/>
      <c r="AA296" s="71"/>
    </row>
    <row r="297" spans="22:27">
      <c r="V297" s="71"/>
      <c r="W297" s="71"/>
      <c r="X297" s="71"/>
      <c r="Y297" s="71"/>
      <c r="Z297" s="71"/>
      <c r="AA297" s="71"/>
    </row>
    <row r="298" spans="22:27">
      <c r="V298" s="71"/>
      <c r="W298" s="71"/>
      <c r="X298" s="71"/>
      <c r="Y298" s="71"/>
      <c r="Z298" s="71"/>
      <c r="AA298" s="71"/>
    </row>
    <row r="299" spans="22:27">
      <c r="V299" s="71"/>
      <c r="W299" s="71"/>
      <c r="X299" s="71"/>
      <c r="Y299" s="71"/>
      <c r="Z299" s="71"/>
      <c r="AA299" s="71"/>
    </row>
    <row r="300" spans="22:27">
      <c r="V300" s="71"/>
      <c r="W300" s="71"/>
      <c r="X300" s="71"/>
      <c r="Y300" s="71"/>
      <c r="Z300" s="71"/>
      <c r="AA300" s="71"/>
    </row>
    <row r="301" spans="22:27">
      <c r="V301" s="71"/>
      <c r="W301" s="71"/>
      <c r="X301" s="71"/>
      <c r="Y301" s="71"/>
      <c r="Z301" s="71"/>
      <c r="AA301" s="71"/>
    </row>
    <row r="302" spans="22:27">
      <c r="V302" s="71"/>
      <c r="W302" s="71"/>
      <c r="X302" s="71"/>
      <c r="Y302" s="71"/>
      <c r="Z302" s="71"/>
      <c r="AA302" s="71"/>
    </row>
    <row r="303" spans="22:27">
      <c r="V303" s="71"/>
      <c r="W303" s="71"/>
      <c r="X303" s="71"/>
      <c r="Y303" s="71"/>
      <c r="Z303" s="71"/>
      <c r="AA303" s="71"/>
    </row>
    <row r="304" spans="22:27">
      <c r="V304" s="71"/>
      <c r="W304" s="71"/>
      <c r="X304" s="71"/>
      <c r="Y304" s="71"/>
      <c r="Z304" s="71"/>
      <c r="AA304" s="71"/>
    </row>
    <row r="305" spans="22:27">
      <c r="V305" s="71"/>
      <c r="W305" s="71"/>
      <c r="X305" s="71"/>
      <c r="Y305" s="71"/>
      <c r="Z305" s="71"/>
      <c r="AA305" s="71"/>
    </row>
    <row r="306" spans="22:27">
      <c r="V306" s="71"/>
      <c r="W306" s="71"/>
      <c r="X306" s="71"/>
      <c r="Y306" s="71"/>
      <c r="Z306" s="71"/>
      <c r="AA306" s="71"/>
    </row>
    <row r="307" spans="22:27">
      <c r="V307" s="71"/>
      <c r="W307" s="71"/>
      <c r="X307" s="71"/>
      <c r="Y307" s="71"/>
      <c r="Z307" s="71"/>
      <c r="AA307" s="71"/>
    </row>
    <row r="308" spans="22:27">
      <c r="V308" s="71"/>
      <c r="W308" s="71"/>
      <c r="X308" s="71"/>
      <c r="Y308" s="71"/>
      <c r="Z308" s="71"/>
      <c r="AA308" s="71"/>
    </row>
    <row r="309" spans="22:27">
      <c r="V309" s="71"/>
      <c r="W309" s="71"/>
      <c r="X309" s="71"/>
      <c r="Y309" s="71"/>
      <c r="Z309" s="71"/>
      <c r="AA309" s="71"/>
    </row>
    <row r="310" spans="22:27">
      <c r="V310" s="71"/>
      <c r="W310" s="71"/>
      <c r="X310" s="71"/>
      <c r="Y310" s="71"/>
      <c r="Z310" s="71"/>
      <c r="AA310" s="71"/>
    </row>
    <row r="311" spans="22:27">
      <c r="V311" s="71"/>
      <c r="W311" s="71"/>
      <c r="X311" s="71"/>
      <c r="Y311" s="71"/>
      <c r="Z311" s="71"/>
      <c r="AA311" s="71"/>
    </row>
    <row r="312" spans="22:27">
      <c r="V312" s="71"/>
      <c r="W312" s="71"/>
      <c r="X312" s="71"/>
      <c r="Y312" s="71"/>
      <c r="Z312" s="71"/>
      <c r="AA312" s="71"/>
    </row>
    <row r="313" spans="22:27">
      <c r="V313" s="71"/>
      <c r="W313" s="71"/>
      <c r="X313" s="71"/>
      <c r="Y313" s="71"/>
      <c r="Z313" s="71"/>
      <c r="AA313" s="71"/>
    </row>
    <row r="314" spans="22:27">
      <c r="V314" s="71"/>
      <c r="W314" s="71"/>
      <c r="X314" s="71"/>
      <c r="Y314" s="71"/>
      <c r="Z314" s="71"/>
      <c r="AA314" s="71"/>
    </row>
    <row r="315" spans="22:27">
      <c r="V315" s="71"/>
      <c r="W315" s="71"/>
      <c r="X315" s="71"/>
      <c r="Y315" s="71"/>
      <c r="Z315" s="71"/>
      <c r="AA315" s="71"/>
    </row>
    <row r="316" spans="22:27">
      <c r="V316" s="71"/>
      <c r="W316" s="71"/>
      <c r="X316" s="71"/>
      <c r="Y316" s="71"/>
      <c r="Z316" s="71"/>
      <c r="AA316" s="71"/>
    </row>
    <row r="317" spans="22:27">
      <c r="V317" s="71"/>
      <c r="W317" s="71"/>
      <c r="X317" s="71"/>
      <c r="Y317" s="71"/>
      <c r="Z317" s="71"/>
      <c r="AA317" s="71"/>
    </row>
    <row r="318" spans="22:27">
      <c r="V318" s="71"/>
      <c r="W318" s="71"/>
      <c r="X318" s="71"/>
      <c r="Y318" s="71"/>
      <c r="Z318" s="71"/>
      <c r="AA318" s="71"/>
    </row>
    <row r="319" spans="22:27">
      <c r="V319" s="71"/>
      <c r="W319" s="71"/>
      <c r="X319" s="71"/>
      <c r="Y319" s="71"/>
      <c r="Z319" s="71"/>
      <c r="AA319" s="71"/>
    </row>
    <row r="320" spans="22:27">
      <c r="V320" s="71"/>
      <c r="W320" s="71"/>
      <c r="X320" s="71"/>
      <c r="Y320" s="71"/>
      <c r="Z320" s="71"/>
      <c r="AA320" s="71"/>
    </row>
    <row r="321" spans="22:27">
      <c r="V321" s="71"/>
      <c r="W321" s="71"/>
      <c r="X321" s="71"/>
      <c r="Y321" s="71"/>
      <c r="Z321" s="71"/>
      <c r="AA321" s="71"/>
    </row>
    <row r="322" spans="22:27">
      <c r="V322" s="71"/>
      <c r="W322" s="71"/>
      <c r="X322" s="71"/>
      <c r="Y322" s="71"/>
      <c r="Z322" s="71"/>
      <c r="AA322" s="71"/>
    </row>
    <row r="323" spans="22:27">
      <c r="V323" s="71"/>
      <c r="W323" s="71"/>
      <c r="X323" s="71"/>
      <c r="Y323" s="71"/>
      <c r="Z323" s="71"/>
      <c r="AA323" s="71"/>
    </row>
    <row r="324" spans="22:27">
      <c r="V324" s="71"/>
      <c r="W324" s="71"/>
      <c r="X324" s="71"/>
      <c r="Y324" s="71"/>
      <c r="Z324" s="71"/>
      <c r="AA324" s="71"/>
    </row>
    <row r="325" spans="22:27">
      <c r="V325" s="71"/>
      <c r="W325" s="71"/>
      <c r="X325" s="71"/>
      <c r="Y325" s="71"/>
      <c r="Z325" s="71"/>
      <c r="AA325" s="71"/>
    </row>
    <row r="326" spans="22:27">
      <c r="V326" s="71"/>
      <c r="W326" s="71"/>
      <c r="X326" s="71"/>
      <c r="Y326" s="71"/>
      <c r="Z326" s="71"/>
      <c r="AA326" s="71"/>
    </row>
    <row r="327" spans="22:27">
      <c r="V327" s="71"/>
      <c r="W327" s="71"/>
      <c r="X327" s="71"/>
      <c r="Y327" s="71"/>
      <c r="Z327" s="71"/>
      <c r="AA327" s="71"/>
    </row>
    <row r="328" spans="22:27">
      <c r="V328" s="71"/>
      <c r="W328" s="71"/>
      <c r="X328" s="71"/>
      <c r="Y328" s="71"/>
      <c r="Z328" s="71"/>
      <c r="AA328" s="71"/>
    </row>
    <row r="329" spans="22:27">
      <c r="V329" s="71"/>
      <c r="W329" s="71"/>
      <c r="X329" s="71"/>
      <c r="Y329" s="71"/>
      <c r="Z329" s="71"/>
      <c r="AA329" s="71"/>
    </row>
    <row r="330" spans="22:27">
      <c r="V330" s="71"/>
      <c r="W330" s="71"/>
      <c r="X330" s="71"/>
      <c r="Y330" s="71"/>
      <c r="Z330" s="71"/>
      <c r="AA330" s="71"/>
    </row>
    <row r="331" spans="22:27">
      <c r="V331" s="71"/>
      <c r="W331" s="71"/>
      <c r="X331" s="71"/>
      <c r="Y331" s="71"/>
      <c r="Z331" s="71"/>
      <c r="AA331" s="71"/>
    </row>
    <row r="332" spans="22:27">
      <c r="V332" s="71"/>
      <c r="W332" s="71"/>
      <c r="X332" s="71"/>
      <c r="Y332" s="71"/>
      <c r="Z332" s="71"/>
      <c r="AA332" s="71"/>
    </row>
    <row r="333" spans="22:27">
      <c r="V333" s="71"/>
      <c r="W333" s="71"/>
      <c r="X333" s="71"/>
      <c r="Y333" s="71"/>
      <c r="Z333" s="71"/>
      <c r="AA333" s="71"/>
    </row>
    <row r="334" spans="22:27">
      <c r="V334" s="71"/>
      <c r="W334" s="71"/>
      <c r="X334" s="71"/>
      <c r="Y334" s="71"/>
      <c r="Z334" s="71"/>
      <c r="AA334" s="71"/>
    </row>
    <row r="335" spans="22:27">
      <c r="V335" s="71"/>
      <c r="W335" s="71"/>
      <c r="X335" s="71"/>
      <c r="Y335" s="71"/>
      <c r="Z335" s="71"/>
      <c r="AA335" s="71"/>
    </row>
    <row r="336" spans="22:27">
      <c r="V336" s="71"/>
      <c r="W336" s="71"/>
      <c r="X336" s="71"/>
      <c r="Y336" s="71"/>
      <c r="Z336" s="71"/>
      <c r="AA336" s="71"/>
    </row>
    <row r="337" spans="22:27">
      <c r="V337" s="71"/>
      <c r="W337" s="71"/>
      <c r="X337" s="71"/>
      <c r="Y337" s="71"/>
      <c r="Z337" s="71"/>
      <c r="AA337" s="71"/>
    </row>
    <row r="338" spans="22:27">
      <c r="V338" s="71"/>
      <c r="W338" s="71"/>
      <c r="X338" s="71"/>
      <c r="Y338" s="71"/>
      <c r="Z338" s="71"/>
      <c r="AA338" s="71"/>
    </row>
    <row r="339" spans="22:27">
      <c r="V339" s="71"/>
      <c r="W339" s="71"/>
      <c r="X339" s="71"/>
      <c r="Y339" s="71"/>
      <c r="Z339" s="71"/>
      <c r="AA339" s="71"/>
    </row>
    <row r="340" spans="22:27">
      <c r="V340" s="71"/>
      <c r="W340" s="71"/>
      <c r="X340" s="71"/>
      <c r="Y340" s="71"/>
      <c r="Z340" s="71"/>
      <c r="AA340" s="71"/>
    </row>
    <row r="341" spans="22:27">
      <c r="V341" s="71"/>
      <c r="W341" s="71"/>
      <c r="X341" s="71"/>
      <c r="Y341" s="71"/>
      <c r="Z341" s="71"/>
      <c r="AA341" s="71"/>
    </row>
    <row r="342" spans="22:27">
      <c r="V342" s="71"/>
      <c r="W342" s="71"/>
      <c r="X342" s="71"/>
      <c r="Y342" s="71"/>
      <c r="Z342" s="71"/>
      <c r="AA342" s="71"/>
    </row>
    <row r="343" spans="22:27">
      <c r="V343" s="71"/>
      <c r="W343" s="71"/>
      <c r="X343" s="71"/>
      <c r="Y343" s="71"/>
      <c r="Z343" s="71"/>
      <c r="AA343" s="71"/>
    </row>
    <row r="344" spans="22:27">
      <c r="V344" s="71"/>
      <c r="W344" s="71"/>
      <c r="X344" s="71"/>
      <c r="Y344" s="71"/>
      <c r="Z344" s="71"/>
      <c r="AA344" s="71"/>
    </row>
    <row r="345" spans="22:27">
      <c r="V345" s="71"/>
      <c r="W345" s="71"/>
      <c r="X345" s="71"/>
      <c r="Y345" s="71"/>
      <c r="Z345" s="71"/>
      <c r="AA345" s="71"/>
    </row>
    <row r="346" spans="22:27">
      <c r="V346" s="71"/>
      <c r="W346" s="71"/>
      <c r="X346" s="71"/>
      <c r="Y346" s="71"/>
      <c r="Z346" s="71"/>
      <c r="AA346" s="71"/>
    </row>
    <row r="347" spans="22:27">
      <c r="V347" s="71"/>
      <c r="W347" s="71"/>
      <c r="X347" s="71"/>
      <c r="Y347" s="71"/>
      <c r="Z347" s="71"/>
      <c r="AA347" s="71"/>
    </row>
    <row r="348" spans="22:27">
      <c r="V348" s="71"/>
      <c r="W348" s="71"/>
      <c r="X348" s="71"/>
      <c r="Y348" s="71"/>
      <c r="Z348" s="71"/>
      <c r="AA348" s="71"/>
    </row>
    <row r="349" spans="22:27">
      <c r="V349" s="71"/>
      <c r="W349" s="71"/>
      <c r="X349" s="71"/>
      <c r="Y349" s="71"/>
      <c r="Z349" s="71"/>
      <c r="AA349" s="71"/>
    </row>
    <row r="350" spans="22:27">
      <c r="V350" s="71"/>
      <c r="W350" s="71"/>
      <c r="X350" s="71"/>
      <c r="Y350" s="71"/>
      <c r="Z350" s="71"/>
      <c r="AA350" s="71"/>
    </row>
    <row r="351" spans="22:27">
      <c r="V351" s="71"/>
      <c r="W351" s="71"/>
      <c r="X351" s="71"/>
      <c r="Y351" s="71"/>
      <c r="Z351" s="71"/>
      <c r="AA351" s="71"/>
    </row>
    <row r="352" spans="22:27">
      <c r="V352" s="71"/>
      <c r="W352" s="71"/>
      <c r="X352" s="71"/>
      <c r="Y352" s="71"/>
      <c r="Z352" s="71"/>
      <c r="AA352" s="71"/>
    </row>
    <row r="353" spans="22:27">
      <c r="V353" s="71"/>
      <c r="W353" s="71"/>
      <c r="X353" s="71"/>
      <c r="Y353" s="71"/>
      <c r="Z353" s="71"/>
      <c r="AA353" s="71"/>
    </row>
    <row r="354" spans="22:27">
      <c r="V354" s="71"/>
      <c r="W354" s="71"/>
      <c r="X354" s="71"/>
      <c r="Y354" s="71"/>
      <c r="Z354" s="71"/>
      <c r="AA354" s="71"/>
    </row>
    <row r="355" spans="22:27">
      <c r="V355" s="71"/>
      <c r="W355" s="71"/>
      <c r="X355" s="71"/>
      <c r="Y355" s="71"/>
      <c r="Z355" s="71"/>
      <c r="AA355" s="71"/>
    </row>
    <row r="356" spans="22:27">
      <c r="V356" s="71"/>
      <c r="W356" s="71"/>
      <c r="X356" s="71"/>
      <c r="Y356" s="71"/>
      <c r="Z356" s="71"/>
      <c r="AA356" s="71"/>
    </row>
    <row r="357" spans="22:27">
      <c r="V357" s="71"/>
      <c r="W357" s="71"/>
      <c r="X357" s="71"/>
      <c r="Y357" s="71"/>
      <c r="Z357" s="71"/>
      <c r="AA357" s="71"/>
    </row>
    <row r="358" spans="22:27">
      <c r="V358" s="71"/>
      <c r="W358" s="71"/>
      <c r="X358" s="71"/>
      <c r="Y358" s="71"/>
      <c r="Z358" s="71"/>
      <c r="AA358" s="71"/>
    </row>
    <row r="359" spans="22:27">
      <c r="V359" s="71"/>
      <c r="W359" s="71"/>
      <c r="X359" s="71"/>
      <c r="Y359" s="71"/>
      <c r="Z359" s="71"/>
      <c r="AA359" s="71"/>
    </row>
    <row r="360" spans="22:27">
      <c r="V360" s="71"/>
      <c r="W360" s="71"/>
      <c r="X360" s="71"/>
      <c r="Y360" s="71"/>
      <c r="Z360" s="71"/>
      <c r="AA360" s="71"/>
    </row>
    <row r="361" spans="22:27">
      <c r="V361" s="71"/>
      <c r="W361" s="71"/>
      <c r="X361" s="71"/>
      <c r="Y361" s="71"/>
      <c r="Z361" s="71"/>
      <c r="AA361" s="71"/>
    </row>
    <row r="362" spans="22:27">
      <c r="V362" s="71"/>
      <c r="W362" s="71"/>
      <c r="X362" s="71"/>
      <c r="Y362" s="71"/>
      <c r="Z362" s="71"/>
      <c r="AA362" s="71"/>
    </row>
    <row r="363" spans="22:27">
      <c r="V363" s="71"/>
      <c r="W363" s="71"/>
      <c r="X363" s="71"/>
      <c r="Y363" s="71"/>
      <c r="Z363" s="71"/>
      <c r="AA363" s="71"/>
    </row>
    <row r="364" spans="22:27">
      <c r="V364" s="71"/>
      <c r="W364" s="71"/>
      <c r="X364" s="71"/>
      <c r="Y364" s="71"/>
      <c r="Z364" s="71"/>
      <c r="AA364" s="71"/>
    </row>
    <row r="365" spans="22:27">
      <c r="V365" s="71"/>
      <c r="W365" s="71"/>
      <c r="X365" s="71"/>
      <c r="Y365" s="71"/>
      <c r="Z365" s="71"/>
      <c r="AA365" s="71"/>
    </row>
    <row r="366" spans="22:27">
      <c r="V366" s="71"/>
      <c r="W366" s="71"/>
      <c r="X366" s="71"/>
      <c r="Y366" s="71"/>
      <c r="Z366" s="71"/>
      <c r="AA366" s="71"/>
    </row>
    <row r="367" spans="22:27">
      <c r="V367" s="71"/>
      <c r="W367" s="71"/>
      <c r="X367" s="71"/>
      <c r="Y367" s="71"/>
      <c r="Z367" s="71"/>
      <c r="AA367" s="71"/>
    </row>
    <row r="368" spans="22:27">
      <c r="V368" s="71"/>
      <c r="W368" s="71"/>
      <c r="X368" s="71"/>
      <c r="Y368" s="71"/>
      <c r="Z368" s="71"/>
      <c r="AA368" s="71"/>
    </row>
    <row r="369" spans="22:27">
      <c r="V369" s="71"/>
      <c r="W369" s="71"/>
      <c r="X369" s="71"/>
      <c r="Y369" s="71"/>
      <c r="Z369" s="71"/>
      <c r="AA369" s="71"/>
    </row>
    <row r="370" spans="22:27">
      <c r="V370" s="71"/>
      <c r="W370" s="71"/>
      <c r="X370" s="71"/>
      <c r="Y370" s="71"/>
      <c r="Z370" s="71"/>
      <c r="AA370" s="71"/>
    </row>
    <row r="371" spans="22:27">
      <c r="V371" s="71"/>
      <c r="W371" s="71"/>
      <c r="X371" s="71"/>
      <c r="Y371" s="71"/>
      <c r="Z371" s="71"/>
      <c r="AA371" s="71"/>
    </row>
    <row r="372" spans="22:27">
      <c r="V372" s="71"/>
      <c r="W372" s="71"/>
      <c r="X372" s="71"/>
      <c r="Y372" s="71"/>
      <c r="Z372" s="71"/>
      <c r="AA372" s="71"/>
    </row>
    <row r="373" spans="22:27">
      <c r="V373" s="71"/>
      <c r="W373" s="71"/>
      <c r="X373" s="71"/>
      <c r="Y373" s="71"/>
      <c r="Z373" s="71"/>
      <c r="AA373" s="71"/>
    </row>
    <row r="374" spans="22:27">
      <c r="V374" s="71"/>
      <c r="W374" s="71"/>
      <c r="X374" s="71"/>
      <c r="Y374" s="71"/>
      <c r="Z374" s="71"/>
      <c r="AA374" s="71"/>
    </row>
    <row r="375" spans="22:27">
      <c r="V375" s="71"/>
      <c r="W375" s="71"/>
      <c r="X375" s="71"/>
      <c r="Y375" s="71"/>
      <c r="Z375" s="71"/>
      <c r="AA375" s="71"/>
    </row>
    <row r="376" spans="22:27">
      <c r="V376" s="71"/>
      <c r="W376" s="71"/>
      <c r="X376" s="71"/>
      <c r="Y376" s="71"/>
      <c r="Z376" s="71"/>
      <c r="AA376" s="71"/>
    </row>
    <row r="377" spans="22:27">
      <c r="V377" s="71"/>
      <c r="W377" s="71"/>
      <c r="X377" s="71"/>
      <c r="Y377" s="71"/>
      <c r="Z377" s="71"/>
      <c r="AA377" s="71"/>
    </row>
    <row r="378" spans="22:27">
      <c r="V378" s="71"/>
      <c r="W378" s="71"/>
      <c r="X378" s="71"/>
      <c r="Y378" s="71"/>
      <c r="Z378" s="71"/>
      <c r="AA378" s="71"/>
    </row>
    <row r="379" spans="22:27">
      <c r="V379" s="71"/>
      <c r="W379" s="71"/>
      <c r="X379" s="71"/>
      <c r="Y379" s="71"/>
      <c r="Z379" s="71"/>
      <c r="AA379" s="71"/>
    </row>
    <row r="380" spans="22:27">
      <c r="V380" s="71"/>
      <c r="W380" s="71"/>
      <c r="X380" s="71"/>
      <c r="Y380" s="71"/>
      <c r="Z380" s="71"/>
      <c r="AA380" s="71"/>
    </row>
    <row r="381" spans="22:27">
      <c r="V381" s="71"/>
      <c r="W381" s="71"/>
      <c r="X381" s="71"/>
      <c r="Y381" s="71"/>
      <c r="Z381" s="71"/>
      <c r="AA381" s="71"/>
    </row>
    <row r="382" spans="22:27">
      <c r="V382" s="71"/>
      <c r="W382" s="71"/>
      <c r="X382" s="71"/>
      <c r="Y382" s="71"/>
      <c r="Z382" s="71"/>
      <c r="AA382" s="71"/>
    </row>
    <row r="383" spans="22:27">
      <c r="V383" s="71"/>
      <c r="W383" s="71"/>
      <c r="X383" s="71"/>
      <c r="Y383" s="71"/>
      <c r="Z383" s="71"/>
      <c r="AA383" s="71"/>
    </row>
    <row r="384" spans="22:27">
      <c r="V384" s="71"/>
      <c r="W384" s="71"/>
      <c r="X384" s="71"/>
      <c r="Y384" s="71"/>
      <c r="Z384" s="71"/>
      <c r="AA384" s="71"/>
    </row>
    <row r="385" spans="22:27">
      <c r="V385" s="71"/>
      <c r="W385" s="71"/>
      <c r="X385" s="71"/>
      <c r="Y385" s="71"/>
      <c r="Z385" s="71"/>
      <c r="AA385" s="71"/>
    </row>
    <row r="386" spans="22:27">
      <c r="V386" s="71"/>
      <c r="W386" s="71"/>
      <c r="X386" s="71"/>
      <c r="Y386" s="71"/>
      <c r="Z386" s="71"/>
      <c r="AA386" s="71"/>
    </row>
    <row r="387" spans="22:27">
      <c r="V387" s="71"/>
      <c r="W387" s="71"/>
      <c r="X387" s="71"/>
      <c r="Y387" s="71"/>
      <c r="Z387" s="71"/>
      <c r="AA387" s="71"/>
    </row>
    <row r="388" spans="22:27">
      <c r="V388" s="71"/>
      <c r="W388" s="71"/>
      <c r="X388" s="71"/>
      <c r="Y388" s="71"/>
      <c r="Z388" s="71"/>
      <c r="AA388" s="71"/>
    </row>
    <row r="389" spans="22:27">
      <c r="V389" s="71"/>
      <c r="W389" s="71"/>
      <c r="X389" s="71"/>
      <c r="Y389" s="71"/>
      <c r="Z389" s="71"/>
      <c r="AA389" s="71"/>
    </row>
    <row r="390" spans="22:27">
      <c r="V390" s="71"/>
      <c r="W390" s="71"/>
      <c r="X390" s="71"/>
      <c r="Y390" s="71"/>
      <c r="Z390" s="71"/>
      <c r="AA390" s="71"/>
    </row>
    <row r="391" spans="22:27">
      <c r="V391" s="71"/>
      <c r="W391" s="71"/>
      <c r="X391" s="71"/>
      <c r="Y391" s="71"/>
      <c r="Z391" s="71"/>
      <c r="AA391" s="71"/>
    </row>
    <row r="392" spans="22:27">
      <c r="V392" s="71"/>
      <c r="W392" s="71"/>
      <c r="X392" s="71"/>
      <c r="Y392" s="71"/>
      <c r="Z392" s="71"/>
      <c r="AA392" s="71"/>
    </row>
    <row r="393" spans="22:27">
      <c r="V393" s="71"/>
      <c r="W393" s="71"/>
      <c r="X393" s="71"/>
      <c r="Y393" s="71"/>
      <c r="Z393" s="71"/>
      <c r="AA393" s="71"/>
    </row>
    <row r="394" spans="22:27">
      <c r="V394" s="71"/>
      <c r="W394" s="71"/>
      <c r="X394" s="71"/>
      <c r="Y394" s="71"/>
      <c r="Z394" s="71"/>
      <c r="AA394" s="71"/>
    </row>
    <row r="395" spans="22:27">
      <c r="V395" s="71"/>
      <c r="W395" s="71"/>
      <c r="X395" s="71"/>
      <c r="Y395" s="71"/>
      <c r="Z395" s="71"/>
      <c r="AA395" s="71"/>
    </row>
    <row r="396" spans="22:27">
      <c r="V396" s="71"/>
      <c r="W396" s="71"/>
      <c r="X396" s="71"/>
      <c r="Y396" s="71"/>
      <c r="Z396" s="71"/>
      <c r="AA396" s="71"/>
    </row>
    <row r="397" spans="22:27">
      <c r="V397" s="71"/>
      <c r="W397" s="71"/>
      <c r="X397" s="71"/>
      <c r="Y397" s="71"/>
      <c r="Z397" s="71"/>
      <c r="AA397" s="71"/>
    </row>
    <row r="398" spans="22:27">
      <c r="V398" s="71"/>
      <c r="W398" s="71"/>
      <c r="X398" s="71"/>
      <c r="Y398" s="71"/>
      <c r="Z398" s="71"/>
      <c r="AA398" s="71"/>
    </row>
    <row r="399" spans="22:27">
      <c r="V399" s="71"/>
      <c r="W399" s="71"/>
      <c r="X399" s="71"/>
      <c r="Y399" s="71"/>
      <c r="Z399" s="71"/>
      <c r="AA399" s="71"/>
    </row>
    <row r="400" spans="22:27">
      <c r="V400" s="71"/>
      <c r="W400" s="71"/>
      <c r="X400" s="71"/>
      <c r="Y400" s="71"/>
      <c r="Z400" s="71"/>
      <c r="AA400" s="71"/>
    </row>
    <row r="401" spans="22:27">
      <c r="V401" s="71"/>
      <c r="W401" s="71"/>
      <c r="X401" s="71"/>
      <c r="Y401" s="71"/>
      <c r="Z401" s="71"/>
      <c r="AA401" s="71"/>
    </row>
    <row r="402" spans="22:27">
      <c r="V402" s="71"/>
      <c r="W402" s="71"/>
      <c r="X402" s="71"/>
      <c r="Y402" s="71"/>
      <c r="Z402" s="71"/>
      <c r="AA402" s="71"/>
    </row>
    <row r="403" spans="22:27">
      <c r="V403" s="71"/>
      <c r="W403" s="71"/>
      <c r="X403" s="71"/>
      <c r="Y403" s="71"/>
      <c r="Z403" s="71"/>
      <c r="AA403" s="71"/>
    </row>
    <row r="404" spans="22:27">
      <c r="V404" s="71"/>
      <c r="W404" s="71"/>
      <c r="X404" s="71"/>
      <c r="Y404" s="71"/>
      <c r="Z404" s="71"/>
      <c r="AA404" s="71"/>
    </row>
    <row r="405" spans="22:27">
      <c r="V405" s="71"/>
      <c r="W405" s="71"/>
      <c r="X405" s="71"/>
      <c r="Y405" s="71"/>
      <c r="Z405" s="71"/>
      <c r="AA405" s="71"/>
    </row>
    <row r="406" spans="22:27">
      <c r="V406" s="71"/>
      <c r="W406" s="71"/>
      <c r="X406" s="71"/>
      <c r="Y406" s="71"/>
      <c r="Z406" s="71"/>
      <c r="AA406" s="71"/>
    </row>
    <row r="407" spans="22:27">
      <c r="V407" s="71"/>
      <c r="W407" s="71"/>
      <c r="X407" s="71"/>
      <c r="Y407" s="71"/>
      <c r="Z407" s="71"/>
      <c r="AA407" s="71"/>
    </row>
    <row r="408" spans="22:27">
      <c r="V408" s="71"/>
      <c r="W408" s="71"/>
      <c r="X408" s="71"/>
      <c r="Y408" s="71"/>
      <c r="Z408" s="71"/>
      <c r="AA408" s="71"/>
    </row>
    <row r="409" spans="22:27">
      <c r="V409" s="71"/>
      <c r="W409" s="71"/>
      <c r="X409" s="71"/>
      <c r="Y409" s="71"/>
      <c r="Z409" s="71"/>
      <c r="AA409" s="71"/>
    </row>
    <row r="410" spans="22:27">
      <c r="V410" s="71"/>
      <c r="W410" s="71"/>
      <c r="X410" s="71"/>
      <c r="Y410" s="71"/>
      <c r="Z410" s="71"/>
      <c r="AA410" s="71"/>
    </row>
    <row r="411" spans="22:27">
      <c r="V411" s="71"/>
      <c r="W411" s="71"/>
      <c r="X411" s="71"/>
      <c r="Y411" s="71"/>
      <c r="Z411" s="71"/>
      <c r="AA411" s="71"/>
    </row>
    <row r="412" spans="22:27">
      <c r="V412" s="71"/>
      <c r="W412" s="71"/>
      <c r="X412" s="71"/>
      <c r="Y412" s="71"/>
      <c r="Z412" s="71"/>
      <c r="AA412" s="71"/>
    </row>
    <row r="413" spans="22:27">
      <c r="V413" s="71"/>
      <c r="W413" s="71"/>
      <c r="X413" s="71"/>
      <c r="Y413" s="71"/>
      <c r="Z413" s="71"/>
      <c r="AA413" s="71"/>
    </row>
    <row r="414" spans="22:27">
      <c r="V414" s="71"/>
      <c r="W414" s="71"/>
      <c r="X414" s="71"/>
      <c r="Y414" s="71"/>
      <c r="Z414" s="71"/>
      <c r="AA414" s="71"/>
    </row>
    <row r="415" spans="22:27">
      <c r="V415" s="71"/>
      <c r="W415" s="71"/>
      <c r="X415" s="71"/>
      <c r="Y415" s="71"/>
      <c r="Z415" s="71"/>
      <c r="AA415" s="71"/>
    </row>
    <row r="416" spans="22:27">
      <c r="V416" s="71"/>
      <c r="W416" s="71"/>
      <c r="X416" s="71"/>
      <c r="Y416" s="71"/>
      <c r="Z416" s="71"/>
      <c r="AA416" s="71"/>
    </row>
    <row r="417" spans="22:27">
      <c r="V417" s="71"/>
      <c r="W417" s="71"/>
      <c r="X417" s="71"/>
      <c r="Y417" s="71"/>
      <c r="Z417" s="71"/>
      <c r="AA417" s="71"/>
    </row>
    <row r="418" spans="22:27">
      <c r="V418" s="71"/>
      <c r="W418" s="71"/>
      <c r="X418" s="71"/>
      <c r="Y418" s="71"/>
      <c r="Z418" s="71"/>
      <c r="AA418" s="71"/>
    </row>
    <row r="419" spans="22:27">
      <c r="V419" s="71"/>
      <c r="W419" s="71"/>
      <c r="X419" s="71"/>
      <c r="Y419" s="71"/>
      <c r="Z419" s="71"/>
      <c r="AA419" s="71"/>
    </row>
    <row r="420" spans="22:27">
      <c r="V420" s="71"/>
      <c r="W420" s="71"/>
      <c r="X420" s="71"/>
      <c r="Y420" s="71"/>
      <c r="Z420" s="71"/>
      <c r="AA420" s="71"/>
    </row>
    <row r="421" spans="22:27">
      <c r="V421" s="71"/>
      <c r="W421" s="71"/>
      <c r="X421" s="71"/>
      <c r="Y421" s="71"/>
      <c r="Z421" s="71"/>
      <c r="AA421" s="71"/>
    </row>
    <row r="422" spans="22:27">
      <c r="V422" s="71"/>
      <c r="W422" s="71"/>
      <c r="X422" s="71"/>
      <c r="Y422" s="71"/>
      <c r="Z422" s="71"/>
      <c r="AA422" s="71"/>
    </row>
    <row r="423" spans="22:27">
      <c r="V423" s="71"/>
      <c r="W423" s="71"/>
      <c r="X423" s="71"/>
      <c r="Y423" s="71"/>
      <c r="Z423" s="71"/>
      <c r="AA423" s="71"/>
    </row>
    <row r="424" spans="22:27">
      <c r="V424" s="71"/>
      <c r="W424" s="71"/>
      <c r="X424" s="71"/>
      <c r="Y424" s="71"/>
      <c r="Z424" s="71"/>
      <c r="AA424" s="71"/>
    </row>
    <row r="425" spans="22:27">
      <c r="V425" s="71"/>
      <c r="W425" s="71"/>
      <c r="X425" s="71"/>
      <c r="Y425" s="71"/>
      <c r="Z425" s="71"/>
      <c r="AA425" s="71"/>
    </row>
    <row r="426" spans="22:27">
      <c r="V426" s="71"/>
      <c r="W426" s="71"/>
      <c r="X426" s="71"/>
      <c r="Y426" s="71"/>
      <c r="Z426" s="71"/>
      <c r="AA426" s="71"/>
    </row>
    <row r="427" spans="22:27">
      <c r="V427" s="71"/>
      <c r="W427" s="71"/>
      <c r="X427" s="71"/>
      <c r="Y427" s="71"/>
      <c r="Z427" s="71"/>
      <c r="AA427" s="71"/>
    </row>
    <row r="428" spans="22:27">
      <c r="V428" s="71"/>
      <c r="W428" s="71"/>
      <c r="X428" s="71"/>
      <c r="Y428" s="71"/>
      <c r="Z428" s="71"/>
      <c r="AA428" s="71"/>
    </row>
    <row r="429" spans="22:27">
      <c r="V429" s="71"/>
      <c r="W429" s="71"/>
      <c r="X429" s="71"/>
      <c r="Y429" s="71"/>
      <c r="Z429" s="71"/>
      <c r="AA429" s="71"/>
    </row>
    <row r="430" spans="22:27">
      <c r="V430" s="71"/>
      <c r="W430" s="71"/>
      <c r="X430" s="71"/>
      <c r="Y430" s="71"/>
      <c r="Z430" s="71"/>
      <c r="AA430" s="71"/>
    </row>
    <row r="431" spans="22:27">
      <c r="V431" s="71"/>
      <c r="W431" s="71"/>
      <c r="X431" s="71"/>
      <c r="Y431" s="71"/>
      <c r="Z431" s="71"/>
      <c r="AA431" s="71"/>
    </row>
    <row r="432" spans="22:27">
      <c r="V432" s="71"/>
      <c r="W432" s="71"/>
      <c r="X432" s="71"/>
      <c r="Y432" s="71"/>
      <c r="Z432" s="71"/>
      <c r="AA432" s="71"/>
    </row>
    <row r="433" spans="22:27">
      <c r="V433" s="71"/>
      <c r="W433" s="71"/>
      <c r="X433" s="71"/>
      <c r="Y433" s="71"/>
      <c r="Z433" s="71"/>
      <c r="AA433" s="71"/>
    </row>
    <row r="434" spans="22:27">
      <c r="V434" s="71"/>
      <c r="W434" s="71"/>
      <c r="X434" s="71"/>
      <c r="Y434" s="71"/>
      <c r="Z434" s="71"/>
      <c r="AA434" s="71"/>
    </row>
    <row r="435" spans="22:27">
      <c r="V435" s="71"/>
      <c r="W435" s="71"/>
      <c r="X435" s="71"/>
      <c r="Y435" s="71"/>
      <c r="Z435" s="71"/>
      <c r="AA435" s="71"/>
    </row>
    <row r="436" spans="22:27">
      <c r="V436" s="71"/>
      <c r="W436" s="71"/>
      <c r="X436" s="71"/>
      <c r="Y436" s="71"/>
      <c r="Z436" s="71"/>
      <c r="AA436" s="71"/>
    </row>
    <row r="437" spans="22:27">
      <c r="V437" s="71"/>
      <c r="W437" s="71"/>
      <c r="X437" s="71"/>
      <c r="Y437" s="71"/>
      <c r="Z437" s="71"/>
      <c r="AA437" s="71"/>
    </row>
    <row r="438" spans="22:27">
      <c r="V438" s="71"/>
      <c r="W438" s="71"/>
      <c r="X438" s="71"/>
      <c r="Y438" s="71"/>
      <c r="Z438" s="71"/>
      <c r="AA438" s="71"/>
    </row>
    <row r="439" spans="22:27">
      <c r="V439" s="71"/>
      <c r="W439" s="71"/>
      <c r="X439" s="71"/>
      <c r="Y439" s="71"/>
      <c r="Z439" s="71"/>
      <c r="AA439" s="71"/>
    </row>
    <row r="440" spans="22:27">
      <c r="V440" s="71"/>
      <c r="W440" s="71"/>
      <c r="X440" s="71"/>
      <c r="Y440" s="71"/>
      <c r="Z440" s="71"/>
      <c r="AA440" s="71"/>
    </row>
    <row r="441" spans="22:27">
      <c r="V441" s="71"/>
      <c r="W441" s="71"/>
      <c r="X441" s="71"/>
      <c r="Y441" s="71"/>
      <c r="Z441" s="71"/>
      <c r="AA441" s="71"/>
    </row>
    <row r="442" spans="22:27">
      <c r="V442" s="71"/>
      <c r="W442" s="71"/>
      <c r="X442" s="71"/>
      <c r="Y442" s="71"/>
      <c r="Z442" s="71"/>
      <c r="AA442" s="71"/>
    </row>
    <row r="443" spans="22:27">
      <c r="V443" s="71"/>
      <c r="W443" s="71"/>
      <c r="X443" s="71"/>
      <c r="Y443" s="71"/>
      <c r="Z443" s="71"/>
      <c r="AA443" s="71"/>
    </row>
    <row r="444" spans="22:27">
      <c r="V444" s="71"/>
      <c r="W444" s="71"/>
      <c r="X444" s="71"/>
      <c r="Y444" s="71"/>
      <c r="Z444" s="71"/>
      <c r="AA444" s="71"/>
    </row>
    <row r="445" spans="22:27">
      <c r="V445" s="71"/>
      <c r="W445" s="71"/>
      <c r="X445" s="71"/>
      <c r="Y445" s="71"/>
      <c r="Z445" s="71"/>
      <c r="AA445" s="71"/>
    </row>
    <row r="446" spans="22:27">
      <c r="V446" s="71"/>
      <c r="W446" s="71"/>
      <c r="X446" s="71"/>
      <c r="Y446" s="71"/>
      <c r="Z446" s="71"/>
      <c r="AA446" s="71"/>
    </row>
    <row r="447" spans="22:27">
      <c r="V447" s="71"/>
      <c r="W447" s="71"/>
      <c r="X447" s="71"/>
      <c r="Y447" s="71"/>
      <c r="Z447" s="71"/>
      <c r="AA447" s="71"/>
    </row>
    <row r="448" spans="22:27">
      <c r="V448" s="71"/>
      <c r="W448" s="71"/>
      <c r="X448" s="71"/>
      <c r="Y448" s="71"/>
      <c r="Z448" s="71"/>
      <c r="AA448" s="71"/>
    </row>
    <row r="449" spans="22:27">
      <c r="V449" s="71"/>
      <c r="W449" s="71"/>
      <c r="X449" s="71"/>
      <c r="Y449" s="71"/>
      <c r="Z449" s="71"/>
      <c r="AA449" s="71"/>
    </row>
    <row r="450" spans="22:27">
      <c r="V450" s="71"/>
      <c r="W450" s="71"/>
      <c r="X450" s="71"/>
      <c r="Y450" s="71"/>
      <c r="Z450" s="71"/>
      <c r="AA450" s="71"/>
    </row>
    <row r="451" spans="22:27">
      <c r="V451" s="71"/>
      <c r="W451" s="71"/>
      <c r="X451" s="71"/>
      <c r="Y451" s="71"/>
      <c r="Z451" s="71"/>
      <c r="AA451" s="71"/>
    </row>
    <row r="452" spans="22:27">
      <c r="V452" s="71"/>
      <c r="W452" s="71"/>
      <c r="X452" s="71"/>
      <c r="Y452" s="71"/>
      <c r="Z452" s="71"/>
      <c r="AA452" s="71"/>
    </row>
    <row r="453" spans="22:27">
      <c r="V453" s="71"/>
      <c r="W453" s="71"/>
      <c r="X453" s="71"/>
      <c r="Y453" s="71"/>
      <c r="Z453" s="71"/>
      <c r="AA453" s="71"/>
    </row>
    <row r="454" spans="22:27">
      <c r="V454" s="71"/>
      <c r="W454" s="71"/>
      <c r="X454" s="71"/>
      <c r="Y454" s="71"/>
      <c r="Z454" s="71"/>
      <c r="AA454" s="71"/>
    </row>
    <row r="455" spans="22:27">
      <c r="V455" s="71"/>
      <c r="W455" s="71"/>
      <c r="X455" s="71"/>
      <c r="Y455" s="71"/>
      <c r="Z455" s="71"/>
      <c r="AA455" s="71"/>
    </row>
    <row r="456" spans="22:27">
      <c r="V456" s="71"/>
      <c r="W456" s="71"/>
      <c r="X456" s="71"/>
      <c r="Y456" s="71"/>
      <c r="Z456" s="71"/>
      <c r="AA456" s="71"/>
    </row>
    <row r="457" spans="22:27">
      <c r="V457" s="71"/>
      <c r="W457" s="71"/>
      <c r="X457" s="71"/>
      <c r="Y457" s="71"/>
      <c r="Z457" s="71"/>
      <c r="AA457" s="71"/>
    </row>
    <row r="458" spans="22:27">
      <c r="V458" s="71"/>
      <c r="W458" s="71"/>
      <c r="X458" s="71"/>
      <c r="Y458" s="71"/>
      <c r="Z458" s="71"/>
      <c r="AA458" s="71"/>
    </row>
    <row r="459" spans="22:27">
      <c r="V459" s="71"/>
      <c r="W459" s="71"/>
      <c r="X459" s="71"/>
      <c r="Y459" s="71"/>
      <c r="Z459" s="71"/>
      <c r="AA459" s="71"/>
    </row>
    <row r="460" spans="22:27">
      <c r="V460" s="71"/>
      <c r="W460" s="71"/>
      <c r="X460" s="71"/>
      <c r="Y460" s="71"/>
      <c r="Z460" s="71"/>
      <c r="AA460" s="71"/>
    </row>
    <row r="461" spans="22:27">
      <c r="V461" s="71"/>
      <c r="W461" s="71"/>
      <c r="X461" s="71"/>
      <c r="Y461" s="71"/>
      <c r="Z461" s="71"/>
      <c r="AA461" s="71"/>
    </row>
    <row r="462" spans="22:27">
      <c r="V462" s="71"/>
      <c r="W462" s="71"/>
      <c r="X462" s="71"/>
      <c r="Y462" s="71"/>
      <c r="Z462" s="71"/>
      <c r="AA462" s="71"/>
    </row>
    <row r="463" spans="22:27">
      <c r="V463" s="71"/>
      <c r="W463" s="71"/>
      <c r="X463" s="71"/>
      <c r="Y463" s="71"/>
      <c r="Z463" s="71"/>
      <c r="AA463" s="71"/>
    </row>
    <row r="464" spans="22:27">
      <c r="V464" s="71"/>
      <c r="W464" s="71"/>
      <c r="X464" s="71"/>
      <c r="Y464" s="71"/>
      <c r="Z464" s="71"/>
      <c r="AA464" s="71"/>
    </row>
    <row r="465" spans="22:27">
      <c r="V465" s="71"/>
      <c r="W465" s="71"/>
      <c r="X465" s="71"/>
      <c r="Y465" s="71"/>
      <c r="Z465" s="71"/>
      <c r="AA465" s="71"/>
    </row>
    <row r="466" spans="22:27">
      <c r="V466" s="71"/>
      <c r="W466" s="71"/>
      <c r="X466" s="71"/>
      <c r="Y466" s="71"/>
      <c r="Z466" s="71"/>
      <c r="AA466" s="71"/>
    </row>
    <row r="467" spans="22:27">
      <c r="V467" s="71"/>
      <c r="W467" s="71"/>
      <c r="X467" s="71"/>
      <c r="Y467" s="71"/>
      <c r="Z467" s="71"/>
      <c r="AA467" s="71"/>
    </row>
    <row r="468" spans="22:27">
      <c r="V468" s="71"/>
      <c r="W468" s="71"/>
      <c r="X468" s="71"/>
      <c r="Y468" s="71"/>
      <c r="Z468" s="71"/>
      <c r="AA468" s="71"/>
    </row>
    <row r="469" spans="22:27">
      <c r="V469" s="71"/>
      <c r="W469" s="71"/>
      <c r="X469" s="71"/>
      <c r="Y469" s="71"/>
      <c r="Z469" s="71"/>
      <c r="AA469" s="71"/>
    </row>
    <row r="470" spans="22:27">
      <c r="V470" s="71"/>
      <c r="W470" s="71"/>
      <c r="X470" s="71"/>
      <c r="Y470" s="71"/>
      <c r="Z470" s="71"/>
      <c r="AA470" s="71"/>
    </row>
    <row r="471" spans="22:27">
      <c r="V471" s="71"/>
      <c r="W471" s="71"/>
      <c r="X471" s="71"/>
      <c r="Y471" s="71"/>
      <c r="Z471" s="71"/>
      <c r="AA471" s="71"/>
    </row>
    <row r="472" spans="22:27">
      <c r="V472" s="71"/>
      <c r="W472" s="71"/>
      <c r="X472" s="71"/>
      <c r="Y472" s="71"/>
      <c r="Z472" s="71"/>
      <c r="AA472" s="71"/>
    </row>
    <row r="473" spans="22:27">
      <c r="V473" s="71"/>
      <c r="W473" s="71"/>
      <c r="X473" s="71"/>
      <c r="Y473" s="71"/>
      <c r="Z473" s="71"/>
      <c r="AA473" s="71"/>
    </row>
    <row r="474" spans="22:27">
      <c r="V474" s="71"/>
      <c r="W474" s="71"/>
      <c r="X474" s="71"/>
      <c r="Y474" s="71"/>
      <c r="Z474" s="71"/>
      <c r="AA474" s="71"/>
    </row>
    <row r="475" spans="22:27">
      <c r="V475" s="71"/>
      <c r="W475" s="71"/>
      <c r="X475" s="71"/>
      <c r="Y475" s="71"/>
      <c r="Z475" s="71"/>
      <c r="AA475" s="71"/>
    </row>
    <row r="476" spans="22:27">
      <c r="V476" s="71"/>
      <c r="W476" s="71"/>
      <c r="X476" s="71"/>
      <c r="Y476" s="71"/>
      <c r="Z476" s="71"/>
      <c r="AA476" s="71"/>
    </row>
    <row r="477" spans="22:27">
      <c r="V477" s="71"/>
      <c r="W477" s="71"/>
      <c r="X477" s="71"/>
      <c r="Y477" s="71"/>
      <c r="Z477" s="71"/>
      <c r="AA477" s="71"/>
    </row>
    <row r="478" spans="22:27">
      <c r="V478" s="71"/>
      <c r="W478" s="71"/>
      <c r="X478" s="71"/>
      <c r="Y478" s="71"/>
      <c r="Z478" s="71"/>
      <c r="AA478" s="71"/>
    </row>
    <row r="479" spans="22:27">
      <c r="V479" s="71"/>
      <c r="W479" s="71"/>
      <c r="X479" s="71"/>
      <c r="Y479" s="71"/>
      <c r="Z479" s="71"/>
      <c r="AA479" s="71"/>
    </row>
    <row r="480" spans="22:27">
      <c r="V480" s="71"/>
      <c r="W480" s="71"/>
      <c r="X480" s="71"/>
      <c r="Y480" s="71"/>
      <c r="Z480" s="71"/>
      <c r="AA480" s="71"/>
    </row>
    <row r="481" spans="22:27">
      <c r="V481" s="71"/>
      <c r="W481" s="71"/>
      <c r="X481" s="71"/>
      <c r="Y481" s="71"/>
      <c r="Z481" s="71"/>
      <c r="AA481" s="71"/>
    </row>
    <row r="482" spans="22:27">
      <c r="V482" s="71"/>
      <c r="W482" s="71"/>
      <c r="X482" s="71"/>
      <c r="Y482" s="71"/>
      <c r="Z482" s="71"/>
      <c r="AA482" s="71"/>
    </row>
    <row r="483" spans="22:27">
      <c r="V483" s="71"/>
      <c r="W483" s="71"/>
      <c r="X483" s="71"/>
      <c r="Y483" s="71"/>
      <c r="Z483" s="71"/>
      <c r="AA483" s="71"/>
    </row>
    <row r="484" spans="22:27">
      <c r="V484" s="71"/>
      <c r="W484" s="71"/>
      <c r="X484" s="71"/>
      <c r="Y484" s="71"/>
      <c r="Z484" s="71"/>
      <c r="AA484" s="71"/>
    </row>
    <row r="485" spans="22:27">
      <c r="V485" s="71"/>
      <c r="W485" s="71"/>
      <c r="X485" s="71"/>
      <c r="Y485" s="71"/>
      <c r="Z485" s="71"/>
      <c r="AA485" s="71"/>
    </row>
    <row r="486" spans="22:27">
      <c r="V486" s="71"/>
      <c r="W486" s="71"/>
      <c r="X486" s="71"/>
      <c r="Y486" s="71"/>
      <c r="Z486" s="71"/>
      <c r="AA486" s="71"/>
    </row>
    <row r="487" spans="22:27">
      <c r="V487" s="71"/>
      <c r="W487" s="71"/>
      <c r="X487" s="71"/>
      <c r="Y487" s="71"/>
      <c r="Z487" s="71"/>
      <c r="AA487" s="71"/>
    </row>
    <row r="488" spans="22:27">
      <c r="V488" s="71"/>
      <c r="W488" s="71"/>
      <c r="X488" s="71"/>
      <c r="Y488" s="71"/>
      <c r="Z488" s="71"/>
      <c r="AA488" s="71"/>
    </row>
    <row r="489" spans="22:27">
      <c r="V489" s="71"/>
      <c r="W489" s="71"/>
      <c r="X489" s="71"/>
      <c r="Y489" s="71"/>
      <c r="Z489" s="71"/>
      <c r="AA489" s="71"/>
    </row>
    <row r="490" spans="22:27">
      <c r="V490" s="71"/>
      <c r="W490" s="71"/>
      <c r="X490" s="71"/>
      <c r="Y490" s="71"/>
      <c r="Z490" s="71"/>
      <c r="AA490" s="71"/>
    </row>
    <row r="491" spans="22:27">
      <c r="V491" s="71"/>
      <c r="W491" s="71"/>
      <c r="X491" s="71"/>
      <c r="Y491" s="71"/>
      <c r="Z491" s="71"/>
      <c r="AA491" s="71"/>
    </row>
    <row r="492" spans="22:27">
      <c r="V492" s="71"/>
      <c r="W492" s="71"/>
      <c r="X492" s="71"/>
      <c r="Y492" s="71"/>
      <c r="Z492" s="71"/>
      <c r="AA492" s="71"/>
    </row>
    <row r="493" spans="22:27">
      <c r="V493" s="71"/>
      <c r="W493" s="71"/>
      <c r="X493" s="71"/>
      <c r="Y493" s="71"/>
      <c r="Z493" s="71"/>
      <c r="AA493" s="71"/>
    </row>
    <row r="494" spans="22:27">
      <c r="V494" s="71"/>
      <c r="W494" s="71"/>
      <c r="X494" s="71"/>
      <c r="Y494" s="71"/>
      <c r="Z494" s="71"/>
      <c r="AA494" s="71"/>
    </row>
    <row r="495" spans="22:27">
      <c r="V495" s="71"/>
      <c r="W495" s="71"/>
      <c r="X495" s="71"/>
      <c r="Y495" s="71"/>
      <c r="Z495" s="71"/>
      <c r="AA495" s="71"/>
    </row>
    <row r="496" spans="22:27">
      <c r="V496" s="71"/>
      <c r="W496" s="71"/>
      <c r="X496" s="71"/>
      <c r="Y496" s="71"/>
      <c r="Z496" s="71"/>
      <c r="AA496" s="71"/>
    </row>
    <row r="497" spans="22:27">
      <c r="V497" s="71"/>
      <c r="W497" s="71"/>
      <c r="X497" s="71"/>
      <c r="Y497" s="71"/>
      <c r="Z497" s="71"/>
      <c r="AA497" s="71"/>
    </row>
    <row r="498" spans="22:27">
      <c r="V498" s="71"/>
      <c r="W498" s="71"/>
      <c r="X498" s="71"/>
      <c r="Y498" s="71"/>
      <c r="Z498" s="71"/>
      <c r="AA498" s="71"/>
    </row>
    <row r="499" spans="22:27">
      <c r="V499" s="71"/>
      <c r="W499" s="71"/>
      <c r="X499" s="71"/>
      <c r="Y499" s="71"/>
      <c r="Z499" s="71"/>
      <c r="AA499" s="71"/>
    </row>
    <row r="500" spans="22:27">
      <c r="V500" s="71"/>
      <c r="W500" s="71"/>
      <c r="X500" s="71"/>
      <c r="Y500" s="71"/>
      <c r="Z500" s="71"/>
      <c r="AA500" s="71"/>
    </row>
    <row r="501" spans="22:27">
      <c r="V501" s="71"/>
      <c r="W501" s="71"/>
      <c r="X501" s="71"/>
      <c r="Y501" s="71"/>
      <c r="Z501" s="71"/>
      <c r="AA501" s="71"/>
    </row>
    <row r="502" spans="22:27">
      <c r="V502" s="71"/>
      <c r="W502" s="71"/>
      <c r="X502" s="71"/>
      <c r="Y502" s="71"/>
      <c r="Z502" s="71"/>
      <c r="AA502" s="71"/>
    </row>
    <row r="503" spans="22:27">
      <c r="V503" s="71"/>
      <c r="W503" s="71"/>
      <c r="X503" s="71"/>
      <c r="Y503" s="71"/>
      <c r="Z503" s="71"/>
      <c r="AA503" s="71"/>
    </row>
    <row r="504" spans="22:27">
      <c r="V504" s="71"/>
      <c r="W504" s="71"/>
      <c r="X504" s="71"/>
      <c r="Y504" s="71"/>
      <c r="Z504" s="71"/>
      <c r="AA504" s="71"/>
    </row>
    <row r="505" spans="22:27">
      <c r="V505" s="71"/>
      <c r="W505" s="71"/>
      <c r="X505" s="71"/>
      <c r="Y505" s="71"/>
      <c r="Z505" s="71"/>
      <c r="AA505" s="71"/>
    </row>
    <row r="506" spans="22:27">
      <c r="V506" s="71"/>
      <c r="W506" s="71"/>
      <c r="X506" s="71"/>
      <c r="Y506" s="71"/>
      <c r="Z506" s="71"/>
      <c r="AA506" s="71"/>
    </row>
    <row r="507" spans="22:27">
      <c r="V507" s="71"/>
      <c r="W507" s="71"/>
      <c r="X507" s="71"/>
      <c r="Y507" s="71"/>
      <c r="Z507" s="71"/>
      <c r="AA507" s="71"/>
    </row>
    <row r="508" spans="22:27">
      <c r="V508" s="71"/>
      <c r="W508" s="71"/>
      <c r="X508" s="71"/>
      <c r="Y508" s="71"/>
      <c r="Z508" s="71"/>
      <c r="AA508" s="71"/>
    </row>
    <row r="509" spans="22:27">
      <c r="V509" s="71"/>
      <c r="W509" s="71"/>
      <c r="X509" s="71"/>
      <c r="Y509" s="71"/>
      <c r="Z509" s="71"/>
      <c r="AA509" s="71"/>
    </row>
    <row r="510" spans="22:27">
      <c r="V510" s="71"/>
      <c r="W510" s="71"/>
      <c r="X510" s="71"/>
      <c r="Y510" s="71"/>
      <c r="Z510" s="71"/>
      <c r="AA510" s="71"/>
    </row>
    <row r="511" spans="22:27">
      <c r="V511" s="71"/>
      <c r="W511" s="71"/>
      <c r="X511" s="71"/>
      <c r="Y511" s="71"/>
      <c r="Z511" s="71"/>
      <c r="AA511" s="71"/>
    </row>
    <row r="512" spans="22:27">
      <c r="V512" s="71"/>
      <c r="W512" s="71"/>
      <c r="X512" s="71"/>
      <c r="Y512" s="71"/>
      <c r="Z512" s="71"/>
      <c r="AA512" s="71"/>
    </row>
    <row r="513" spans="22:27">
      <c r="V513" s="71"/>
      <c r="W513" s="71"/>
      <c r="X513" s="71"/>
      <c r="Y513" s="71"/>
      <c r="Z513" s="71"/>
      <c r="AA513" s="71"/>
    </row>
    <row r="514" spans="22:27">
      <c r="V514" s="71"/>
      <c r="W514" s="71"/>
      <c r="X514" s="71"/>
      <c r="Y514" s="71"/>
      <c r="Z514" s="71"/>
      <c r="AA514" s="71"/>
    </row>
    <row r="515" spans="22:27">
      <c r="V515" s="71"/>
      <c r="W515" s="71"/>
      <c r="X515" s="71"/>
      <c r="Y515" s="71"/>
      <c r="Z515" s="71"/>
      <c r="AA515" s="71"/>
    </row>
    <row r="516" spans="22:27">
      <c r="V516" s="71"/>
      <c r="W516" s="71"/>
      <c r="X516" s="71"/>
      <c r="Y516" s="71"/>
      <c r="Z516" s="71"/>
      <c r="AA516" s="71"/>
    </row>
    <row r="517" spans="22:27">
      <c r="V517" s="71"/>
      <c r="W517" s="71"/>
      <c r="X517" s="71"/>
      <c r="Y517" s="71"/>
      <c r="Z517" s="71"/>
      <c r="AA517" s="71"/>
    </row>
    <row r="518" spans="22:27">
      <c r="V518" s="71"/>
      <c r="W518" s="71"/>
      <c r="X518" s="71"/>
      <c r="Y518" s="71"/>
      <c r="Z518" s="71"/>
      <c r="AA518" s="71"/>
    </row>
    <row r="519" spans="22:27">
      <c r="V519" s="71"/>
      <c r="W519" s="71"/>
      <c r="X519" s="71"/>
      <c r="Y519" s="71"/>
      <c r="Z519" s="71"/>
      <c r="AA519" s="71"/>
    </row>
    <row r="520" spans="22:27">
      <c r="V520" s="71"/>
      <c r="W520" s="71"/>
      <c r="X520" s="71"/>
      <c r="Y520" s="71"/>
      <c r="Z520" s="71"/>
      <c r="AA520" s="71"/>
    </row>
    <row r="521" spans="22:27">
      <c r="V521" s="71"/>
      <c r="W521" s="71"/>
      <c r="X521" s="71"/>
      <c r="Y521" s="71"/>
      <c r="Z521" s="71"/>
      <c r="AA521" s="71"/>
    </row>
    <row r="522" spans="22:27">
      <c r="V522" s="71"/>
      <c r="W522" s="71"/>
      <c r="X522" s="71"/>
      <c r="Y522" s="71"/>
      <c r="Z522" s="71"/>
      <c r="AA522" s="71"/>
    </row>
    <row r="523" spans="22:27">
      <c r="V523" s="71"/>
      <c r="W523" s="71"/>
      <c r="X523" s="71"/>
      <c r="Y523" s="71"/>
      <c r="Z523" s="71"/>
      <c r="AA523" s="71"/>
    </row>
    <row r="524" spans="22:27">
      <c r="V524" s="71"/>
      <c r="W524" s="71"/>
      <c r="X524" s="71"/>
      <c r="Y524" s="71"/>
      <c r="Z524" s="71"/>
      <c r="AA524" s="71"/>
    </row>
    <row r="525" spans="22:27">
      <c r="V525" s="71"/>
      <c r="W525" s="71"/>
      <c r="X525" s="71"/>
      <c r="Y525" s="71"/>
      <c r="Z525" s="71"/>
      <c r="AA525" s="71"/>
    </row>
    <row r="526" spans="22:27">
      <c r="V526" s="71"/>
      <c r="W526" s="71"/>
      <c r="X526" s="71"/>
      <c r="Y526" s="71"/>
      <c r="Z526" s="71"/>
      <c r="AA526" s="71"/>
    </row>
    <row r="527" spans="22:27">
      <c r="V527" s="71"/>
      <c r="W527" s="71"/>
      <c r="X527" s="71"/>
      <c r="Y527" s="71"/>
      <c r="Z527" s="71"/>
      <c r="AA527" s="71"/>
    </row>
    <row r="528" spans="22:27">
      <c r="V528" s="71"/>
      <c r="W528" s="71"/>
      <c r="X528" s="71"/>
      <c r="Y528" s="71"/>
      <c r="Z528" s="71"/>
      <c r="AA528" s="71"/>
    </row>
    <row r="529" spans="22:27">
      <c r="V529" s="71"/>
      <c r="W529" s="71"/>
      <c r="X529" s="71"/>
      <c r="Y529" s="71"/>
      <c r="Z529" s="71"/>
      <c r="AA529" s="71"/>
    </row>
    <row r="530" spans="22:27">
      <c r="V530" s="71"/>
      <c r="W530" s="71"/>
      <c r="X530" s="71"/>
      <c r="Y530" s="71"/>
      <c r="Z530" s="71"/>
      <c r="AA530" s="71"/>
    </row>
    <row r="531" spans="22:27">
      <c r="V531" s="71"/>
      <c r="W531" s="71"/>
      <c r="X531" s="71"/>
      <c r="Y531" s="71"/>
      <c r="Z531" s="71"/>
      <c r="AA531" s="71"/>
    </row>
    <row r="532" spans="22:27">
      <c r="V532" s="71"/>
      <c r="W532" s="71"/>
      <c r="X532" s="71"/>
      <c r="Y532" s="71"/>
      <c r="Z532" s="71"/>
      <c r="AA532" s="71"/>
    </row>
    <row r="533" spans="22:27">
      <c r="V533" s="71"/>
      <c r="W533" s="71"/>
      <c r="X533" s="71"/>
      <c r="Y533" s="71"/>
      <c r="Z533" s="71"/>
      <c r="AA533" s="71"/>
    </row>
    <row r="534" spans="22:27">
      <c r="V534" s="71"/>
      <c r="W534" s="71"/>
      <c r="X534" s="71"/>
      <c r="Y534" s="71"/>
      <c r="Z534" s="71"/>
      <c r="AA534" s="71"/>
    </row>
    <row r="535" spans="22:27">
      <c r="V535" s="71"/>
      <c r="W535" s="71"/>
      <c r="X535" s="71"/>
      <c r="Y535" s="71"/>
      <c r="Z535" s="71"/>
      <c r="AA535" s="71"/>
    </row>
    <row r="536" spans="22:27">
      <c r="V536" s="71"/>
      <c r="W536" s="71"/>
      <c r="X536" s="71"/>
      <c r="Y536" s="71"/>
      <c r="Z536" s="71"/>
      <c r="AA536" s="71"/>
    </row>
    <row r="537" spans="22:27">
      <c r="V537" s="71"/>
      <c r="W537" s="71"/>
      <c r="X537" s="71"/>
      <c r="Y537" s="71"/>
      <c r="Z537" s="71"/>
      <c r="AA537" s="71"/>
    </row>
    <row r="538" spans="22:27">
      <c r="V538" s="71"/>
      <c r="W538" s="71"/>
      <c r="X538" s="71"/>
      <c r="Y538" s="71"/>
      <c r="Z538" s="71"/>
      <c r="AA538" s="71"/>
    </row>
    <row r="539" spans="22:27">
      <c r="V539" s="71"/>
      <c r="W539" s="71"/>
      <c r="X539" s="71"/>
      <c r="Y539" s="71"/>
      <c r="Z539" s="71"/>
      <c r="AA539" s="71"/>
    </row>
    <row r="540" spans="22:27">
      <c r="V540" s="71"/>
      <c r="W540" s="71"/>
      <c r="X540" s="71"/>
      <c r="Y540" s="71"/>
      <c r="Z540" s="71"/>
      <c r="AA540" s="71"/>
    </row>
    <row r="541" spans="22:27">
      <c r="V541" s="71"/>
      <c r="W541" s="71"/>
      <c r="X541" s="71"/>
      <c r="Y541" s="71"/>
      <c r="Z541" s="71"/>
      <c r="AA541" s="71"/>
    </row>
    <row r="542" spans="22:27">
      <c r="V542" s="71"/>
      <c r="W542" s="71"/>
      <c r="X542" s="71"/>
      <c r="Y542" s="71"/>
      <c r="Z542" s="71"/>
      <c r="AA542" s="71"/>
    </row>
    <row r="543" spans="22:27">
      <c r="V543" s="71"/>
      <c r="W543" s="71"/>
      <c r="X543" s="71"/>
      <c r="Y543" s="71"/>
      <c r="Z543" s="71"/>
      <c r="AA543" s="71"/>
    </row>
    <row r="544" spans="22:27">
      <c r="V544" s="71"/>
      <c r="W544" s="71"/>
      <c r="X544" s="71"/>
      <c r="Y544" s="71"/>
      <c r="Z544" s="71"/>
      <c r="AA544" s="71"/>
    </row>
    <row r="545" spans="22:27">
      <c r="V545" s="71"/>
      <c r="W545" s="71"/>
      <c r="X545" s="71"/>
      <c r="Y545" s="71"/>
      <c r="Z545" s="71"/>
      <c r="AA545" s="71"/>
    </row>
    <row r="546" spans="22:27">
      <c r="V546" s="71"/>
      <c r="W546" s="71"/>
      <c r="X546" s="71"/>
      <c r="Y546" s="71"/>
      <c r="Z546" s="71"/>
      <c r="AA546" s="71"/>
    </row>
    <row r="547" spans="22:27">
      <c r="V547" s="71"/>
      <c r="W547" s="71"/>
      <c r="X547" s="71"/>
      <c r="Y547" s="71"/>
      <c r="Z547" s="71"/>
      <c r="AA547" s="71"/>
    </row>
    <row r="548" spans="22:27">
      <c r="V548" s="71"/>
      <c r="W548" s="71"/>
      <c r="X548" s="71"/>
      <c r="Y548" s="71"/>
      <c r="Z548" s="71"/>
      <c r="AA548" s="71"/>
    </row>
    <row r="549" spans="22:27">
      <c r="V549" s="71"/>
      <c r="W549" s="71"/>
      <c r="X549" s="71"/>
      <c r="Y549" s="71"/>
      <c r="Z549" s="71"/>
      <c r="AA549" s="71"/>
    </row>
    <row r="550" spans="22:27">
      <c r="V550" s="71"/>
      <c r="W550" s="71"/>
      <c r="X550" s="71"/>
      <c r="Y550" s="71"/>
      <c r="Z550" s="71"/>
      <c r="AA550" s="71"/>
    </row>
    <row r="551" spans="22:27">
      <c r="V551" s="71"/>
      <c r="W551" s="71"/>
      <c r="X551" s="71"/>
      <c r="Y551" s="71"/>
      <c r="Z551" s="71"/>
      <c r="AA551" s="71"/>
    </row>
    <row r="552" spans="22:27">
      <c r="V552" s="71"/>
      <c r="W552" s="71"/>
      <c r="X552" s="71"/>
      <c r="Y552" s="71"/>
      <c r="Z552" s="71"/>
      <c r="AA552" s="71"/>
    </row>
    <row r="553" spans="22:27">
      <c r="V553" s="71"/>
      <c r="W553" s="71"/>
      <c r="X553" s="71"/>
      <c r="Y553" s="71"/>
      <c r="Z553" s="71"/>
      <c r="AA553" s="71"/>
    </row>
    <row r="554" spans="22:27">
      <c r="V554" s="71"/>
      <c r="W554" s="71"/>
      <c r="X554" s="71"/>
      <c r="Y554" s="71"/>
      <c r="Z554" s="71"/>
      <c r="AA554" s="71"/>
    </row>
    <row r="555" spans="22:27">
      <c r="V555" s="71"/>
      <c r="W555" s="71"/>
      <c r="X555" s="71"/>
      <c r="Y555" s="71"/>
      <c r="Z555" s="71"/>
      <c r="AA555" s="71"/>
    </row>
    <row r="556" spans="22:27">
      <c r="V556" s="71"/>
      <c r="W556" s="71"/>
      <c r="X556" s="71"/>
      <c r="Y556" s="71"/>
      <c r="Z556" s="71"/>
      <c r="AA556" s="71"/>
    </row>
    <row r="557" spans="22:27">
      <c r="V557" s="71"/>
      <c r="W557" s="71"/>
      <c r="X557" s="71"/>
      <c r="Y557" s="71"/>
      <c r="Z557" s="71"/>
      <c r="AA557" s="71"/>
    </row>
    <row r="558" spans="22:27">
      <c r="V558" s="71"/>
      <c r="W558" s="71"/>
      <c r="X558" s="71"/>
      <c r="Y558" s="71"/>
      <c r="Z558" s="71"/>
      <c r="AA558" s="71"/>
    </row>
    <row r="559" spans="22:27">
      <c r="V559" s="71"/>
      <c r="W559" s="71"/>
      <c r="X559" s="71"/>
      <c r="Y559" s="71"/>
      <c r="Z559" s="71"/>
      <c r="AA559" s="71"/>
    </row>
    <row r="560" spans="22:27">
      <c r="V560" s="71"/>
      <c r="W560" s="71"/>
      <c r="X560" s="71"/>
      <c r="Y560" s="71"/>
      <c r="Z560" s="71"/>
      <c r="AA560" s="71"/>
    </row>
    <row r="561" spans="22:27">
      <c r="V561" s="71"/>
      <c r="W561" s="71"/>
      <c r="X561" s="71"/>
      <c r="Y561" s="71"/>
      <c r="Z561" s="71"/>
      <c r="AA561" s="71"/>
    </row>
    <row r="562" spans="22:27">
      <c r="V562" s="71"/>
      <c r="W562" s="71"/>
      <c r="X562" s="71"/>
      <c r="Y562" s="71"/>
      <c r="Z562" s="71"/>
      <c r="AA562" s="71"/>
    </row>
    <row r="563" spans="22:27">
      <c r="V563" s="71"/>
      <c r="W563" s="71"/>
      <c r="X563" s="71"/>
      <c r="Y563" s="71"/>
      <c r="Z563" s="71"/>
      <c r="AA563" s="71"/>
    </row>
    <row r="564" spans="22:27">
      <c r="V564" s="71"/>
      <c r="W564" s="71"/>
      <c r="X564" s="71"/>
      <c r="Y564" s="71"/>
      <c r="Z564" s="71"/>
      <c r="AA564" s="71"/>
    </row>
    <row r="565" spans="22:27">
      <c r="V565" s="71"/>
      <c r="W565" s="71"/>
      <c r="X565" s="71"/>
      <c r="Y565" s="71"/>
      <c r="Z565" s="71"/>
      <c r="AA565" s="71"/>
    </row>
    <row r="566" spans="22:27">
      <c r="V566" s="71"/>
      <c r="W566" s="71"/>
      <c r="X566" s="71"/>
      <c r="Y566" s="71"/>
      <c r="Z566" s="71"/>
      <c r="AA566" s="71"/>
    </row>
    <row r="567" spans="22:27">
      <c r="V567" s="71"/>
      <c r="W567" s="71"/>
      <c r="X567" s="71"/>
      <c r="Y567" s="71"/>
      <c r="Z567" s="71"/>
      <c r="AA567" s="71"/>
    </row>
    <row r="568" spans="22:27">
      <c r="V568" s="71"/>
      <c r="W568" s="71"/>
      <c r="X568" s="71"/>
      <c r="Y568" s="71"/>
      <c r="Z568" s="71"/>
      <c r="AA568" s="71"/>
    </row>
    <row r="569" spans="22:27">
      <c r="V569" s="71"/>
      <c r="W569" s="71"/>
      <c r="X569" s="71"/>
      <c r="Y569" s="71"/>
      <c r="Z569" s="71"/>
      <c r="AA569" s="71"/>
    </row>
    <row r="570" spans="22:27">
      <c r="V570" s="71"/>
      <c r="W570" s="71"/>
      <c r="X570" s="71"/>
      <c r="Y570" s="71"/>
      <c r="Z570" s="71"/>
      <c r="AA570" s="71"/>
    </row>
    <row r="571" spans="22:27">
      <c r="V571" s="71"/>
      <c r="W571" s="71"/>
      <c r="X571" s="71"/>
      <c r="Y571" s="71"/>
      <c r="Z571" s="71"/>
      <c r="AA571" s="71"/>
    </row>
    <row r="572" spans="22:27">
      <c r="V572" s="71"/>
      <c r="W572" s="71"/>
      <c r="X572" s="71"/>
      <c r="Y572" s="71"/>
      <c r="Z572" s="71"/>
      <c r="AA572" s="71"/>
    </row>
    <row r="573" spans="22:27">
      <c r="V573" s="71"/>
      <c r="W573" s="71"/>
      <c r="X573" s="71"/>
      <c r="Y573" s="71"/>
      <c r="Z573" s="71"/>
      <c r="AA573" s="71"/>
    </row>
    <row r="574" spans="22:27">
      <c r="V574" s="71"/>
      <c r="W574" s="71"/>
      <c r="X574" s="71"/>
      <c r="Y574" s="71"/>
      <c r="Z574" s="71"/>
      <c r="AA574" s="71"/>
    </row>
    <row r="575" spans="22:27">
      <c r="V575" s="71"/>
      <c r="W575" s="71"/>
      <c r="X575" s="71"/>
      <c r="Y575" s="71"/>
      <c r="Z575" s="71"/>
      <c r="AA575" s="71"/>
    </row>
    <row r="576" spans="22:27">
      <c r="V576" s="71"/>
      <c r="W576" s="71"/>
      <c r="X576" s="71"/>
      <c r="Y576" s="71"/>
      <c r="Z576" s="71"/>
      <c r="AA576" s="71"/>
    </row>
    <row r="577" spans="22:27">
      <c r="V577" s="71"/>
      <c r="W577" s="71"/>
      <c r="X577" s="71"/>
      <c r="Y577" s="71"/>
      <c r="Z577" s="71"/>
      <c r="AA577" s="71"/>
    </row>
    <row r="578" spans="22:27">
      <c r="V578" s="71"/>
      <c r="W578" s="71"/>
      <c r="X578" s="71"/>
      <c r="Y578" s="71"/>
      <c r="Z578" s="71"/>
      <c r="AA578" s="71"/>
    </row>
    <row r="579" spans="22:27">
      <c r="V579" s="71"/>
      <c r="W579" s="71"/>
      <c r="X579" s="71"/>
      <c r="Y579" s="71"/>
      <c r="Z579" s="71"/>
      <c r="AA579" s="71"/>
    </row>
    <row r="580" spans="22:27">
      <c r="V580" s="71"/>
      <c r="W580" s="71"/>
      <c r="X580" s="71"/>
      <c r="Y580" s="71"/>
      <c r="Z580" s="71"/>
      <c r="AA580" s="71"/>
    </row>
    <row r="581" spans="22:27">
      <c r="V581" s="71"/>
      <c r="W581" s="71"/>
      <c r="X581" s="71"/>
      <c r="Y581" s="71"/>
      <c r="Z581" s="71"/>
      <c r="AA581" s="71"/>
    </row>
    <row r="582" spans="22:27">
      <c r="V582" s="71"/>
      <c r="W582" s="71"/>
      <c r="X582" s="71"/>
      <c r="Y582" s="71"/>
      <c r="Z582" s="71"/>
      <c r="AA582" s="71"/>
    </row>
    <row r="583" spans="22:27">
      <c r="V583" s="71"/>
      <c r="W583" s="71"/>
      <c r="X583" s="71"/>
      <c r="Y583" s="71"/>
      <c r="Z583" s="71"/>
      <c r="AA583" s="71"/>
    </row>
    <row r="584" spans="22:27">
      <c r="V584" s="71"/>
      <c r="W584" s="71"/>
      <c r="X584" s="71"/>
      <c r="Y584" s="71"/>
      <c r="Z584" s="71"/>
      <c r="AA584" s="71"/>
    </row>
    <row r="585" spans="22:27">
      <c r="V585" s="71"/>
      <c r="W585" s="71"/>
      <c r="X585" s="71"/>
      <c r="Y585" s="71"/>
      <c r="Z585" s="71"/>
      <c r="AA585" s="71"/>
    </row>
    <row r="586" spans="22:27">
      <c r="V586" s="71"/>
      <c r="W586" s="71"/>
      <c r="X586" s="71"/>
      <c r="Y586" s="71"/>
      <c r="Z586" s="71"/>
      <c r="AA586" s="71"/>
    </row>
    <row r="587" spans="22:27">
      <c r="V587" s="71"/>
      <c r="W587" s="71"/>
      <c r="X587" s="71"/>
      <c r="Y587" s="71"/>
      <c r="Z587" s="71"/>
      <c r="AA587" s="71"/>
    </row>
    <row r="588" spans="22:27">
      <c r="V588" s="71"/>
      <c r="W588" s="71"/>
      <c r="X588" s="71"/>
      <c r="Y588" s="71"/>
      <c r="Z588" s="71"/>
      <c r="AA588" s="71"/>
    </row>
    <row r="589" spans="22:27">
      <c r="V589" s="71"/>
      <c r="W589" s="71"/>
      <c r="X589" s="71"/>
      <c r="Y589" s="71"/>
      <c r="Z589" s="71"/>
      <c r="AA589" s="71"/>
    </row>
    <row r="590" spans="22:27">
      <c r="V590" s="71"/>
      <c r="W590" s="71"/>
      <c r="X590" s="71"/>
      <c r="Y590" s="71"/>
      <c r="Z590" s="71"/>
      <c r="AA590" s="71"/>
    </row>
    <row r="591" spans="22:27">
      <c r="V591" s="71"/>
      <c r="W591" s="71"/>
      <c r="X591" s="71"/>
      <c r="Y591" s="71"/>
      <c r="Z591" s="71"/>
      <c r="AA591" s="71"/>
    </row>
    <row r="592" spans="22:27">
      <c r="V592" s="71"/>
      <c r="W592" s="71"/>
      <c r="X592" s="71"/>
      <c r="Y592" s="71"/>
      <c r="Z592" s="71"/>
      <c r="AA592" s="71"/>
    </row>
    <row r="593" spans="22:27">
      <c r="V593" s="71"/>
      <c r="W593" s="71"/>
      <c r="X593" s="71"/>
      <c r="Y593" s="71"/>
      <c r="Z593" s="71"/>
      <c r="AA593" s="71"/>
    </row>
    <row r="594" spans="22:27">
      <c r="V594" s="71"/>
      <c r="W594" s="71"/>
      <c r="X594" s="71"/>
      <c r="Y594" s="71"/>
      <c r="Z594" s="71"/>
      <c r="AA594" s="71"/>
    </row>
    <row r="595" spans="22:27">
      <c r="V595" s="71"/>
      <c r="W595" s="71"/>
      <c r="X595" s="71"/>
      <c r="Y595" s="71"/>
      <c r="Z595" s="71"/>
      <c r="AA595" s="71"/>
    </row>
    <row r="596" spans="22:27">
      <c r="V596" s="71"/>
      <c r="W596" s="71"/>
      <c r="X596" s="71"/>
      <c r="Y596" s="71"/>
      <c r="Z596" s="71"/>
      <c r="AA596" s="71"/>
    </row>
    <row r="597" spans="22:27">
      <c r="V597" s="71"/>
      <c r="W597" s="71"/>
      <c r="X597" s="71"/>
      <c r="Y597" s="71"/>
      <c r="Z597" s="71"/>
      <c r="AA597" s="71"/>
    </row>
    <row r="598" spans="22:27">
      <c r="V598" s="71"/>
      <c r="W598" s="71"/>
      <c r="X598" s="71"/>
      <c r="Y598" s="71"/>
      <c r="Z598" s="71"/>
      <c r="AA598" s="71"/>
    </row>
    <row r="599" spans="22:27">
      <c r="V599" s="71"/>
      <c r="W599" s="71"/>
      <c r="X599" s="71"/>
      <c r="Y599" s="71"/>
      <c r="Z599" s="71"/>
      <c r="AA599" s="71"/>
    </row>
    <row r="600" spans="22:27">
      <c r="V600" s="71"/>
      <c r="W600" s="71"/>
      <c r="X600" s="71"/>
      <c r="Y600" s="71"/>
      <c r="Z600" s="71"/>
      <c r="AA600" s="71"/>
    </row>
    <row r="601" spans="22:27">
      <c r="V601" s="71"/>
      <c r="W601" s="71"/>
      <c r="X601" s="71"/>
      <c r="Y601" s="71"/>
      <c r="Z601" s="71"/>
      <c r="AA601" s="71"/>
    </row>
    <row r="602" spans="22:27">
      <c r="V602" s="71"/>
      <c r="W602" s="71"/>
      <c r="X602" s="71"/>
      <c r="Y602" s="71"/>
      <c r="Z602" s="71"/>
      <c r="AA602" s="71"/>
    </row>
    <row r="603" spans="22:27">
      <c r="V603" s="71"/>
      <c r="W603" s="71"/>
      <c r="X603" s="71"/>
      <c r="Y603" s="71"/>
      <c r="Z603" s="71"/>
      <c r="AA603" s="71"/>
    </row>
    <row r="604" spans="22:27">
      <c r="V604" s="71"/>
      <c r="W604" s="71"/>
      <c r="X604" s="71"/>
      <c r="Y604" s="71"/>
      <c r="Z604" s="71"/>
      <c r="AA604" s="71"/>
    </row>
    <row r="605" spans="22:27">
      <c r="V605" s="71"/>
      <c r="W605" s="71"/>
      <c r="X605" s="71"/>
      <c r="Y605" s="71"/>
      <c r="Z605" s="71"/>
      <c r="AA605" s="71"/>
    </row>
    <row r="606" spans="22:27">
      <c r="V606" s="71"/>
      <c r="W606" s="71"/>
      <c r="X606" s="71"/>
      <c r="Y606" s="71"/>
      <c r="Z606" s="71"/>
      <c r="AA606" s="71"/>
    </row>
    <row r="607" spans="22:27">
      <c r="V607" s="71"/>
      <c r="W607" s="71"/>
      <c r="X607" s="71"/>
      <c r="Y607" s="71"/>
      <c r="Z607" s="71"/>
      <c r="AA607" s="71"/>
    </row>
    <row r="608" spans="22:27">
      <c r="V608" s="71"/>
      <c r="W608" s="71"/>
      <c r="X608" s="71"/>
      <c r="Y608" s="71"/>
      <c r="Z608" s="71"/>
      <c r="AA608" s="71"/>
    </row>
    <row r="609" spans="22:27">
      <c r="V609" s="71"/>
      <c r="W609" s="71"/>
      <c r="X609" s="71"/>
      <c r="Y609" s="71"/>
      <c r="Z609" s="71"/>
      <c r="AA609" s="71"/>
    </row>
    <row r="610" spans="22:27">
      <c r="V610" s="71"/>
      <c r="W610" s="71"/>
      <c r="X610" s="71"/>
      <c r="Y610" s="71"/>
      <c r="Z610" s="71"/>
      <c r="AA610" s="71"/>
    </row>
    <row r="611" spans="22:27">
      <c r="V611" s="71"/>
      <c r="W611" s="71"/>
      <c r="X611" s="71"/>
      <c r="Y611" s="71"/>
      <c r="Z611" s="71"/>
      <c r="AA611" s="71"/>
    </row>
    <row r="612" spans="22:27">
      <c r="V612" s="71"/>
      <c r="W612" s="71"/>
      <c r="X612" s="71"/>
      <c r="Y612" s="71"/>
      <c r="Z612" s="71"/>
      <c r="AA612" s="71"/>
    </row>
    <row r="613" spans="22:27">
      <c r="V613" s="71"/>
      <c r="W613" s="71"/>
      <c r="X613" s="71"/>
      <c r="Y613" s="71"/>
      <c r="Z613" s="71"/>
      <c r="AA613" s="71"/>
    </row>
    <row r="614" spans="22:27">
      <c r="V614" s="71"/>
      <c r="W614" s="71"/>
      <c r="X614" s="71"/>
      <c r="Y614" s="71"/>
      <c r="Z614" s="71"/>
      <c r="AA614" s="71"/>
    </row>
    <row r="615" spans="22:27">
      <c r="V615" s="71"/>
      <c r="W615" s="71"/>
      <c r="X615" s="71"/>
      <c r="Y615" s="71"/>
      <c r="Z615" s="71"/>
      <c r="AA615" s="71"/>
    </row>
    <row r="616" spans="22:27">
      <c r="V616" s="71"/>
      <c r="W616" s="71"/>
      <c r="X616" s="71"/>
      <c r="Y616" s="71"/>
      <c r="Z616" s="71"/>
      <c r="AA616" s="71"/>
    </row>
    <row r="617" spans="22:27">
      <c r="V617" s="71"/>
      <c r="W617" s="71"/>
      <c r="X617" s="71"/>
      <c r="Y617" s="71"/>
      <c r="Z617" s="71"/>
      <c r="AA617" s="71"/>
    </row>
    <row r="618" spans="22:27">
      <c r="V618" s="71"/>
      <c r="W618" s="71"/>
      <c r="X618" s="71"/>
      <c r="Y618" s="71"/>
      <c r="Z618" s="71"/>
      <c r="AA618" s="71"/>
    </row>
    <row r="619" spans="22:27">
      <c r="V619" s="71"/>
      <c r="W619" s="71"/>
      <c r="X619" s="71"/>
      <c r="Y619" s="71"/>
      <c r="Z619" s="71"/>
      <c r="AA619" s="71"/>
    </row>
    <row r="620" spans="22:27">
      <c r="V620" s="71"/>
      <c r="W620" s="71"/>
      <c r="X620" s="71"/>
      <c r="Y620" s="71"/>
      <c r="Z620" s="71"/>
      <c r="AA620" s="71"/>
    </row>
    <row r="621" spans="22:27">
      <c r="V621" s="71"/>
      <c r="W621" s="71"/>
      <c r="X621" s="71"/>
      <c r="Y621" s="71"/>
      <c r="Z621" s="71"/>
      <c r="AA621" s="71"/>
    </row>
    <row r="622" spans="22:27">
      <c r="V622" s="71"/>
      <c r="W622" s="71"/>
      <c r="X622" s="71"/>
      <c r="Y622" s="71"/>
      <c r="Z622" s="71"/>
      <c r="AA622" s="71"/>
    </row>
    <row r="623" spans="22:27">
      <c r="V623" s="71"/>
      <c r="W623" s="71"/>
      <c r="X623" s="71"/>
      <c r="Y623" s="71"/>
      <c r="Z623" s="71"/>
      <c r="AA623" s="71"/>
    </row>
    <row r="624" spans="22:27">
      <c r="V624" s="71"/>
      <c r="W624" s="71"/>
      <c r="X624" s="71"/>
      <c r="Y624" s="71"/>
      <c r="Z624" s="71"/>
      <c r="AA624" s="71"/>
    </row>
    <row r="625" spans="22:27">
      <c r="V625" s="71"/>
      <c r="W625" s="71"/>
      <c r="X625" s="71"/>
      <c r="Y625" s="71"/>
      <c r="Z625" s="71"/>
      <c r="AA625" s="71"/>
    </row>
    <row r="626" spans="22:27">
      <c r="V626" s="71"/>
      <c r="W626" s="71"/>
      <c r="X626" s="71"/>
      <c r="Y626" s="71"/>
      <c r="Z626" s="71"/>
      <c r="AA626" s="71"/>
    </row>
    <row r="627" spans="22:27">
      <c r="V627" s="71"/>
      <c r="W627" s="71"/>
      <c r="X627" s="71"/>
      <c r="Y627" s="71"/>
      <c r="Z627" s="71"/>
      <c r="AA627" s="71"/>
    </row>
    <row r="628" spans="22:27">
      <c r="V628" s="71"/>
      <c r="W628" s="71"/>
      <c r="X628" s="71"/>
      <c r="Y628" s="71"/>
      <c r="Z628" s="71"/>
      <c r="AA628" s="71"/>
    </row>
    <row r="629" spans="22:27">
      <c r="V629" s="71"/>
      <c r="W629" s="71"/>
      <c r="X629" s="71"/>
      <c r="Y629" s="71"/>
      <c r="Z629" s="71"/>
      <c r="AA629" s="71"/>
    </row>
    <row r="630" spans="22:27">
      <c r="V630" s="71"/>
      <c r="W630" s="71"/>
      <c r="X630" s="71"/>
      <c r="Y630" s="71"/>
      <c r="Z630" s="71"/>
      <c r="AA630" s="71"/>
    </row>
    <row r="631" spans="22:27">
      <c r="V631" s="71"/>
      <c r="W631" s="71"/>
      <c r="X631" s="71"/>
      <c r="Y631" s="71"/>
      <c r="Z631" s="71"/>
      <c r="AA631" s="71"/>
    </row>
    <row r="632" spans="22:27">
      <c r="V632" s="71"/>
      <c r="W632" s="71"/>
      <c r="X632" s="71"/>
      <c r="Y632" s="71"/>
      <c r="Z632" s="71"/>
      <c r="AA632" s="71"/>
    </row>
    <row r="633" spans="22:27">
      <c r="V633" s="71"/>
      <c r="W633" s="71"/>
      <c r="X633" s="71"/>
      <c r="Y633" s="71"/>
      <c r="Z633" s="71"/>
      <c r="AA633" s="71"/>
    </row>
    <row r="634" spans="22:27">
      <c r="V634" s="71"/>
      <c r="W634" s="71"/>
      <c r="X634" s="71"/>
      <c r="Y634" s="71"/>
      <c r="Z634" s="71"/>
      <c r="AA634" s="71"/>
    </row>
    <row r="635" spans="22:27">
      <c r="V635" s="71"/>
      <c r="W635" s="71"/>
      <c r="X635" s="71"/>
      <c r="Y635" s="71"/>
      <c r="Z635" s="71"/>
      <c r="AA635" s="71"/>
    </row>
    <row r="636" spans="22:27">
      <c r="V636" s="71"/>
      <c r="W636" s="71"/>
      <c r="X636" s="71"/>
      <c r="Y636" s="71"/>
      <c r="Z636" s="71"/>
      <c r="AA636" s="71"/>
    </row>
    <row r="637" spans="22:27">
      <c r="V637" s="71"/>
      <c r="W637" s="71"/>
      <c r="X637" s="71"/>
      <c r="Y637" s="71"/>
      <c r="Z637" s="71"/>
      <c r="AA637" s="71"/>
    </row>
    <row r="638" spans="22:27">
      <c r="V638" s="71"/>
      <c r="W638" s="71"/>
      <c r="X638" s="71"/>
      <c r="Y638" s="71"/>
      <c r="Z638" s="71"/>
      <c r="AA638" s="71"/>
    </row>
    <row r="639" spans="22:27">
      <c r="V639" s="71"/>
      <c r="W639" s="71"/>
      <c r="X639" s="71"/>
      <c r="Y639" s="71"/>
      <c r="Z639" s="71"/>
      <c r="AA639" s="71"/>
    </row>
    <row r="640" spans="22:27">
      <c r="V640" s="71"/>
      <c r="W640" s="71"/>
      <c r="X640" s="71"/>
      <c r="Y640" s="71"/>
      <c r="Z640" s="71"/>
      <c r="AA640" s="71"/>
    </row>
    <row r="641" spans="22:27">
      <c r="V641" s="71"/>
      <c r="W641" s="71"/>
      <c r="X641" s="71"/>
      <c r="Y641" s="71"/>
      <c r="Z641" s="71"/>
      <c r="AA641" s="71"/>
    </row>
    <row r="642" spans="22:27">
      <c r="V642" s="71"/>
      <c r="W642" s="71"/>
      <c r="X642" s="71"/>
      <c r="Y642" s="71"/>
      <c r="Z642" s="71"/>
      <c r="AA642" s="71"/>
    </row>
    <row r="643" spans="22:27">
      <c r="V643" s="71"/>
      <c r="W643" s="71"/>
      <c r="X643" s="71"/>
      <c r="Y643" s="71"/>
      <c r="Z643" s="71"/>
      <c r="AA643" s="71"/>
    </row>
    <row r="644" spans="22:27">
      <c r="V644" s="71"/>
      <c r="W644" s="71"/>
      <c r="X644" s="71"/>
      <c r="Y644" s="71"/>
      <c r="Z644" s="71"/>
      <c r="AA644" s="71"/>
    </row>
    <row r="645" spans="22:27">
      <c r="V645" s="71"/>
      <c r="W645" s="71"/>
      <c r="X645" s="71"/>
      <c r="Y645" s="71"/>
      <c r="Z645" s="71"/>
      <c r="AA645" s="71"/>
    </row>
    <row r="646" spans="22:27">
      <c r="V646" s="71"/>
      <c r="W646" s="71"/>
      <c r="X646" s="71"/>
      <c r="Y646" s="71"/>
      <c r="Z646" s="71"/>
      <c r="AA646" s="71"/>
    </row>
    <row r="647" spans="22:27">
      <c r="V647" s="71"/>
      <c r="W647" s="71"/>
      <c r="X647" s="71"/>
      <c r="Y647" s="71"/>
      <c r="Z647" s="71"/>
      <c r="AA647" s="71"/>
    </row>
    <row r="648" spans="22:27">
      <c r="V648" s="71"/>
      <c r="W648" s="71"/>
      <c r="X648" s="71"/>
      <c r="Y648" s="71"/>
      <c r="Z648" s="71"/>
      <c r="AA648" s="71"/>
    </row>
    <row r="649" spans="22:27">
      <c r="V649" s="71"/>
      <c r="W649" s="71"/>
      <c r="X649" s="71"/>
      <c r="Y649" s="71"/>
      <c r="Z649" s="71"/>
      <c r="AA649" s="71"/>
    </row>
    <row r="650" spans="22:27">
      <c r="V650" s="71"/>
      <c r="W650" s="71"/>
      <c r="X650" s="71"/>
      <c r="Y650" s="71"/>
      <c r="Z650" s="71"/>
      <c r="AA650" s="71"/>
    </row>
    <row r="651" spans="22:27">
      <c r="V651" s="71"/>
      <c r="W651" s="71"/>
      <c r="X651" s="71"/>
      <c r="Y651" s="71"/>
      <c r="Z651" s="71"/>
      <c r="AA651" s="71"/>
    </row>
    <row r="652" spans="22:27">
      <c r="V652" s="71"/>
      <c r="W652" s="71"/>
      <c r="X652" s="71"/>
      <c r="Y652" s="71"/>
      <c r="Z652" s="71"/>
      <c r="AA652" s="71"/>
    </row>
    <row r="653" spans="22:27">
      <c r="V653" s="71"/>
      <c r="W653" s="71"/>
      <c r="X653" s="71"/>
      <c r="Y653" s="71"/>
      <c r="Z653" s="71"/>
      <c r="AA653" s="71"/>
    </row>
    <row r="654" spans="22:27">
      <c r="V654" s="71"/>
      <c r="W654" s="71"/>
      <c r="X654" s="71"/>
      <c r="Y654" s="71"/>
      <c r="Z654" s="71"/>
      <c r="AA654" s="71"/>
    </row>
    <row r="655" spans="22:27">
      <c r="V655" s="71"/>
      <c r="W655" s="71"/>
      <c r="X655" s="71"/>
      <c r="Y655" s="71"/>
      <c r="Z655" s="71"/>
      <c r="AA655" s="71"/>
    </row>
    <row r="656" spans="22:27">
      <c r="V656" s="71"/>
      <c r="W656" s="71"/>
      <c r="X656" s="71"/>
      <c r="Y656" s="71"/>
      <c r="Z656" s="71"/>
      <c r="AA656" s="71"/>
    </row>
    <row r="657" spans="22:27">
      <c r="V657" s="71"/>
      <c r="W657" s="71"/>
      <c r="X657" s="71"/>
      <c r="Y657" s="71"/>
      <c r="Z657" s="71"/>
      <c r="AA657" s="71"/>
    </row>
    <row r="658" spans="22:27">
      <c r="V658" s="71"/>
      <c r="W658" s="71"/>
      <c r="X658" s="71"/>
      <c r="Y658" s="71"/>
      <c r="Z658" s="71"/>
      <c r="AA658" s="71"/>
    </row>
    <row r="659" spans="22:27">
      <c r="V659" s="71"/>
      <c r="W659" s="71"/>
      <c r="X659" s="71"/>
      <c r="Y659" s="71"/>
      <c r="Z659" s="71"/>
      <c r="AA659" s="71"/>
    </row>
    <row r="660" spans="22:27">
      <c r="V660" s="71"/>
      <c r="W660" s="71"/>
      <c r="X660" s="71"/>
      <c r="Y660" s="71"/>
      <c r="Z660" s="71"/>
      <c r="AA660" s="71"/>
    </row>
    <row r="661" spans="22:27">
      <c r="V661" s="71"/>
      <c r="W661" s="71"/>
      <c r="X661" s="71"/>
      <c r="Y661" s="71"/>
      <c r="Z661" s="71"/>
      <c r="AA661" s="71"/>
    </row>
    <row r="662" spans="22:27">
      <c r="V662" s="71"/>
      <c r="W662" s="71"/>
      <c r="X662" s="71"/>
      <c r="Y662" s="71"/>
      <c r="Z662" s="71"/>
      <c r="AA662" s="71"/>
    </row>
    <row r="663" spans="22:27">
      <c r="V663" s="71"/>
      <c r="W663" s="71"/>
      <c r="X663" s="71"/>
      <c r="Y663" s="71"/>
      <c r="Z663" s="71"/>
      <c r="AA663" s="71"/>
    </row>
    <row r="664" spans="22:27">
      <c r="V664" s="71"/>
      <c r="W664" s="71"/>
      <c r="X664" s="71"/>
      <c r="Y664" s="71"/>
      <c r="Z664" s="71"/>
      <c r="AA664" s="71"/>
    </row>
    <row r="665" spans="22:27">
      <c r="V665" s="71"/>
      <c r="W665" s="71"/>
      <c r="X665" s="71"/>
      <c r="Y665" s="71"/>
      <c r="Z665" s="71"/>
      <c r="AA665" s="71"/>
    </row>
    <row r="666" spans="22:27">
      <c r="V666" s="71"/>
      <c r="W666" s="71"/>
      <c r="X666" s="71"/>
      <c r="Y666" s="71"/>
      <c r="Z666" s="71"/>
      <c r="AA666" s="71"/>
    </row>
    <row r="667" spans="22:27">
      <c r="V667" s="71"/>
      <c r="W667" s="71"/>
      <c r="X667" s="71"/>
      <c r="Y667" s="71"/>
      <c r="Z667" s="71"/>
      <c r="AA667" s="71"/>
    </row>
    <row r="668" spans="22:27">
      <c r="V668" s="71"/>
      <c r="W668" s="71"/>
      <c r="X668" s="71"/>
      <c r="Y668" s="71"/>
      <c r="Z668" s="71"/>
      <c r="AA668" s="71"/>
    </row>
    <row r="669" spans="22:27">
      <c r="V669" s="71"/>
      <c r="W669" s="71"/>
      <c r="X669" s="71"/>
      <c r="Y669" s="71"/>
      <c r="Z669" s="71"/>
      <c r="AA669" s="71"/>
    </row>
    <row r="670" spans="22:27">
      <c r="V670" s="71"/>
      <c r="W670" s="71"/>
      <c r="X670" s="71"/>
      <c r="Y670" s="71"/>
      <c r="Z670" s="71"/>
      <c r="AA670" s="71"/>
    </row>
    <row r="671" spans="22:27">
      <c r="V671" s="71"/>
      <c r="W671" s="71"/>
      <c r="X671" s="71"/>
      <c r="Y671" s="71"/>
      <c r="Z671" s="71"/>
      <c r="AA671" s="71"/>
    </row>
    <row r="672" spans="22:27">
      <c r="V672" s="71"/>
      <c r="W672" s="71"/>
      <c r="X672" s="71"/>
      <c r="Y672" s="71"/>
      <c r="Z672" s="71"/>
      <c r="AA672" s="71"/>
    </row>
    <row r="673" spans="22:27">
      <c r="V673" s="71"/>
      <c r="W673" s="71"/>
      <c r="X673" s="71"/>
      <c r="Y673" s="71"/>
      <c r="Z673" s="71"/>
      <c r="AA673" s="71"/>
    </row>
    <row r="674" spans="22:27">
      <c r="V674" s="71"/>
      <c r="W674" s="71"/>
      <c r="X674" s="71"/>
      <c r="Y674" s="71"/>
      <c r="Z674" s="71"/>
      <c r="AA674" s="71"/>
    </row>
    <row r="675" spans="22:27">
      <c r="V675" s="71"/>
      <c r="W675" s="71"/>
      <c r="X675" s="71"/>
      <c r="Y675" s="71"/>
      <c r="Z675" s="71"/>
      <c r="AA675" s="71"/>
    </row>
    <row r="676" spans="22:27">
      <c r="V676" s="71"/>
      <c r="W676" s="71"/>
      <c r="X676" s="71"/>
      <c r="Y676" s="71"/>
      <c r="Z676" s="71"/>
      <c r="AA676" s="71"/>
    </row>
    <row r="677" spans="22:27">
      <c r="V677" s="71"/>
      <c r="W677" s="71"/>
      <c r="X677" s="71"/>
      <c r="Y677" s="71"/>
      <c r="Z677" s="71"/>
      <c r="AA677" s="71"/>
    </row>
    <row r="678" spans="22:27">
      <c r="V678" s="71"/>
      <c r="W678" s="71"/>
      <c r="X678" s="71"/>
      <c r="Y678" s="71"/>
      <c r="Z678" s="71"/>
      <c r="AA678" s="71"/>
    </row>
    <row r="679" spans="22:27">
      <c r="V679" s="71"/>
      <c r="W679" s="71"/>
      <c r="X679" s="71"/>
      <c r="Y679" s="71"/>
      <c r="Z679" s="71"/>
      <c r="AA679" s="71"/>
    </row>
    <row r="680" spans="22:27">
      <c r="V680" s="71"/>
      <c r="W680" s="71"/>
      <c r="X680" s="71"/>
      <c r="Y680" s="71"/>
      <c r="Z680" s="71"/>
      <c r="AA680" s="71"/>
    </row>
    <row r="681" spans="22:27">
      <c r="V681" s="71"/>
      <c r="W681" s="71"/>
      <c r="X681" s="71"/>
      <c r="Y681" s="71"/>
      <c r="Z681" s="71"/>
      <c r="AA681" s="71"/>
    </row>
    <row r="682" spans="22:27">
      <c r="V682" s="71"/>
      <c r="W682" s="71"/>
      <c r="X682" s="71"/>
      <c r="Y682" s="71"/>
      <c r="Z682" s="71"/>
      <c r="AA682" s="71"/>
    </row>
    <row r="683" spans="22:27">
      <c r="V683" s="71"/>
      <c r="W683" s="71"/>
      <c r="X683" s="71"/>
      <c r="Y683" s="71"/>
      <c r="Z683" s="71"/>
      <c r="AA683" s="71"/>
    </row>
    <row r="684" spans="22:27">
      <c r="V684" s="71"/>
      <c r="W684" s="71"/>
      <c r="X684" s="71"/>
      <c r="Y684" s="71"/>
      <c r="Z684" s="71"/>
      <c r="AA684" s="71"/>
    </row>
    <row r="685" spans="22:27">
      <c r="V685" s="71"/>
      <c r="W685" s="71"/>
      <c r="X685" s="71"/>
      <c r="Y685" s="71"/>
      <c r="Z685" s="71"/>
      <c r="AA685" s="71"/>
    </row>
    <row r="686" spans="22:27">
      <c r="V686" s="71"/>
      <c r="W686" s="71"/>
      <c r="X686" s="71"/>
      <c r="Y686" s="71"/>
      <c r="Z686" s="71"/>
      <c r="AA686" s="71"/>
    </row>
    <row r="687" spans="22:27">
      <c r="V687" s="71"/>
      <c r="W687" s="71"/>
      <c r="X687" s="71"/>
      <c r="Y687" s="71"/>
      <c r="Z687" s="71"/>
      <c r="AA687" s="71"/>
    </row>
    <row r="688" spans="22:27">
      <c r="V688" s="71"/>
      <c r="W688" s="71"/>
      <c r="X688" s="71"/>
      <c r="Y688" s="71"/>
      <c r="Z688" s="71"/>
      <c r="AA688" s="71"/>
    </row>
    <row r="689" spans="22:27">
      <c r="V689" s="71"/>
      <c r="W689" s="71"/>
      <c r="X689" s="71"/>
      <c r="Y689" s="71"/>
      <c r="Z689" s="71"/>
      <c r="AA689" s="71"/>
    </row>
    <row r="690" spans="22:27">
      <c r="V690" s="71"/>
      <c r="W690" s="71"/>
      <c r="X690" s="71"/>
      <c r="Y690" s="71"/>
      <c r="Z690" s="71"/>
      <c r="AA690" s="71"/>
    </row>
    <row r="691" spans="22:27">
      <c r="V691" s="71"/>
      <c r="W691" s="71"/>
      <c r="X691" s="71"/>
      <c r="Y691" s="71"/>
      <c r="Z691" s="71"/>
      <c r="AA691" s="71"/>
    </row>
    <row r="692" spans="22:27">
      <c r="V692" s="71"/>
      <c r="W692" s="71"/>
      <c r="X692" s="71"/>
      <c r="Y692" s="71"/>
      <c r="Z692" s="71"/>
      <c r="AA692" s="71"/>
    </row>
    <row r="693" spans="22:27">
      <c r="V693" s="71"/>
      <c r="W693" s="71"/>
      <c r="X693" s="71"/>
      <c r="Y693" s="71"/>
      <c r="Z693" s="71"/>
      <c r="AA693" s="71"/>
    </row>
    <row r="694" spans="22:27">
      <c r="V694" s="71"/>
      <c r="W694" s="71"/>
      <c r="X694" s="71"/>
      <c r="Y694" s="71"/>
      <c r="Z694" s="71"/>
      <c r="AA694" s="71"/>
    </row>
    <row r="695" spans="22:27">
      <c r="V695" s="71"/>
      <c r="W695" s="71"/>
      <c r="X695" s="71"/>
      <c r="Y695" s="71"/>
      <c r="Z695" s="71"/>
      <c r="AA695" s="71"/>
    </row>
    <row r="696" spans="22:27">
      <c r="V696" s="71"/>
      <c r="W696" s="71"/>
      <c r="X696" s="71"/>
      <c r="Y696" s="71"/>
      <c r="Z696" s="71"/>
      <c r="AA696" s="71"/>
    </row>
    <row r="697" spans="22:27">
      <c r="V697" s="71"/>
      <c r="W697" s="71"/>
      <c r="X697" s="71"/>
      <c r="Y697" s="71"/>
      <c r="Z697" s="71"/>
      <c r="AA697" s="71"/>
    </row>
    <row r="698" spans="22:27">
      <c r="V698" s="71"/>
      <c r="W698" s="71"/>
      <c r="X698" s="71"/>
      <c r="Y698" s="71"/>
      <c r="Z698" s="71"/>
      <c r="AA698" s="71"/>
    </row>
    <row r="699" spans="22:27">
      <c r="V699" s="71"/>
      <c r="W699" s="71"/>
      <c r="X699" s="71"/>
      <c r="Y699" s="71"/>
      <c r="Z699" s="71"/>
      <c r="AA699" s="71"/>
    </row>
    <row r="700" spans="22:27">
      <c r="V700" s="71"/>
      <c r="W700" s="71"/>
      <c r="X700" s="71"/>
      <c r="Y700" s="71"/>
      <c r="Z700" s="71"/>
      <c r="AA700" s="71"/>
    </row>
    <row r="701" spans="22:27">
      <c r="V701" s="71"/>
      <c r="W701" s="71"/>
      <c r="X701" s="71"/>
      <c r="Y701" s="71"/>
      <c r="Z701" s="71"/>
      <c r="AA701" s="71"/>
    </row>
    <row r="702" spans="22:27">
      <c r="V702" s="71"/>
      <c r="W702" s="71"/>
      <c r="X702" s="71"/>
      <c r="Y702" s="71"/>
      <c r="Z702" s="71"/>
      <c r="AA702" s="71"/>
    </row>
    <row r="703" spans="22:27">
      <c r="V703" s="71"/>
      <c r="W703" s="71"/>
      <c r="X703" s="71"/>
      <c r="Y703" s="71"/>
      <c r="Z703" s="71"/>
      <c r="AA703" s="71"/>
    </row>
    <row r="704" spans="22:27">
      <c r="V704" s="71"/>
      <c r="W704" s="71"/>
      <c r="X704" s="71"/>
      <c r="Y704" s="71"/>
      <c r="Z704" s="71"/>
      <c r="AA704" s="71"/>
    </row>
    <row r="705" spans="22:27">
      <c r="V705" s="71"/>
      <c r="W705" s="71"/>
      <c r="X705" s="71"/>
      <c r="Y705" s="71"/>
      <c r="Z705" s="71"/>
      <c r="AA705" s="71"/>
    </row>
    <row r="706" spans="22:27">
      <c r="V706" s="71"/>
      <c r="W706" s="71"/>
      <c r="X706" s="71"/>
      <c r="Y706" s="71"/>
      <c r="Z706" s="71"/>
      <c r="AA706" s="71"/>
    </row>
    <row r="707" spans="22:27">
      <c r="V707" s="71"/>
      <c r="W707" s="71"/>
      <c r="X707" s="71"/>
      <c r="Y707" s="71"/>
      <c r="Z707" s="71"/>
      <c r="AA707" s="71"/>
    </row>
    <row r="708" spans="22:27">
      <c r="V708" s="71"/>
      <c r="W708" s="71"/>
      <c r="X708" s="71"/>
      <c r="Y708" s="71"/>
      <c r="Z708" s="71"/>
      <c r="AA708" s="71"/>
    </row>
    <row r="709" spans="22:27">
      <c r="V709" s="71"/>
      <c r="W709" s="71"/>
      <c r="X709" s="71"/>
      <c r="Y709" s="71"/>
      <c r="Z709" s="71"/>
      <c r="AA709" s="71"/>
    </row>
    <row r="710" spans="22:27">
      <c r="V710" s="71"/>
      <c r="W710" s="71"/>
      <c r="X710" s="71"/>
      <c r="Y710" s="71"/>
      <c r="Z710" s="71"/>
      <c r="AA710" s="71"/>
    </row>
    <row r="711" spans="22:27">
      <c r="V711" s="71"/>
      <c r="W711" s="71"/>
      <c r="X711" s="71"/>
      <c r="Y711" s="71"/>
      <c r="Z711" s="71"/>
      <c r="AA711" s="71"/>
    </row>
    <row r="712" spans="22:27">
      <c r="V712" s="71"/>
      <c r="W712" s="71"/>
      <c r="X712" s="71"/>
      <c r="Y712" s="71"/>
      <c r="Z712" s="71"/>
      <c r="AA712" s="71"/>
    </row>
    <row r="713" spans="22:27">
      <c r="V713" s="71"/>
      <c r="W713" s="71"/>
      <c r="X713" s="71"/>
      <c r="Y713" s="71"/>
      <c r="Z713" s="71"/>
      <c r="AA713" s="71"/>
    </row>
    <row r="714" spans="22:27">
      <c r="V714" s="71"/>
      <c r="W714" s="71"/>
      <c r="X714" s="71"/>
      <c r="Y714" s="71"/>
      <c r="Z714" s="71"/>
      <c r="AA714" s="71"/>
    </row>
    <row r="715" spans="22:27">
      <c r="V715" s="71"/>
      <c r="W715" s="71"/>
      <c r="X715" s="71"/>
      <c r="Y715" s="71"/>
      <c r="Z715" s="71"/>
      <c r="AA715" s="71"/>
    </row>
    <row r="716" spans="22:27">
      <c r="V716" s="71"/>
      <c r="W716" s="71"/>
      <c r="X716" s="71"/>
      <c r="Y716" s="71"/>
      <c r="Z716" s="71"/>
      <c r="AA716" s="71"/>
    </row>
    <row r="717" spans="22:27">
      <c r="V717" s="71"/>
      <c r="W717" s="71"/>
      <c r="X717" s="71"/>
      <c r="Y717" s="71"/>
      <c r="Z717" s="71"/>
      <c r="AA717" s="71"/>
    </row>
    <row r="718" spans="22:27">
      <c r="V718" s="71"/>
      <c r="W718" s="71"/>
      <c r="X718" s="71"/>
      <c r="Y718" s="71"/>
      <c r="Z718" s="71"/>
      <c r="AA718" s="71"/>
    </row>
    <row r="719" spans="22:27">
      <c r="V719" s="71"/>
      <c r="W719" s="71"/>
      <c r="X719" s="71"/>
      <c r="Y719" s="71"/>
      <c r="Z719" s="71"/>
      <c r="AA719" s="71"/>
    </row>
    <row r="720" spans="22:27">
      <c r="V720" s="71"/>
      <c r="W720" s="71"/>
      <c r="X720" s="71"/>
      <c r="Y720" s="71"/>
      <c r="Z720" s="71"/>
      <c r="AA720" s="71"/>
    </row>
    <row r="721" spans="22:27">
      <c r="V721" s="71"/>
      <c r="W721" s="71"/>
      <c r="X721" s="71"/>
      <c r="Y721" s="71"/>
      <c r="Z721" s="71"/>
      <c r="AA721" s="71"/>
    </row>
    <row r="722" spans="22:27">
      <c r="V722" s="71"/>
      <c r="W722" s="71"/>
      <c r="X722" s="71"/>
      <c r="Y722" s="71"/>
      <c r="Z722" s="71"/>
      <c r="AA722" s="71"/>
    </row>
    <row r="723" spans="22:27">
      <c r="V723" s="71"/>
      <c r="W723" s="71"/>
      <c r="X723" s="71"/>
      <c r="Y723" s="71"/>
      <c r="Z723" s="71"/>
      <c r="AA723" s="71"/>
    </row>
    <row r="724" spans="22:27">
      <c r="V724" s="71"/>
      <c r="W724" s="71"/>
      <c r="X724" s="71"/>
      <c r="Y724" s="71"/>
      <c r="Z724" s="71"/>
      <c r="AA724" s="71"/>
    </row>
    <row r="725" spans="22:27">
      <c r="V725" s="71"/>
      <c r="W725" s="71"/>
      <c r="X725" s="71"/>
      <c r="Y725" s="71"/>
      <c r="Z725" s="71"/>
      <c r="AA725" s="71"/>
    </row>
    <row r="726" spans="22:27">
      <c r="V726" s="71"/>
      <c r="W726" s="71"/>
      <c r="X726" s="71"/>
      <c r="Y726" s="71"/>
      <c r="Z726" s="71"/>
      <c r="AA726" s="71"/>
    </row>
    <row r="727" spans="22:27">
      <c r="V727" s="71"/>
      <c r="W727" s="71"/>
      <c r="X727" s="71"/>
      <c r="Y727" s="71"/>
      <c r="Z727" s="71"/>
      <c r="AA727" s="71"/>
    </row>
    <row r="728" spans="22:27">
      <c r="V728" s="71"/>
      <c r="W728" s="71"/>
      <c r="X728" s="71"/>
      <c r="Y728" s="71"/>
      <c r="Z728" s="71"/>
      <c r="AA728" s="71"/>
    </row>
    <row r="729" spans="22:27">
      <c r="V729" s="71"/>
      <c r="W729" s="71"/>
      <c r="X729" s="71"/>
      <c r="Y729" s="71"/>
      <c r="Z729" s="71"/>
      <c r="AA729" s="71"/>
    </row>
    <row r="730" spans="22:27">
      <c r="V730" s="71"/>
      <c r="W730" s="71"/>
      <c r="X730" s="71"/>
      <c r="Y730" s="71"/>
      <c r="Z730" s="71"/>
      <c r="AA730" s="71"/>
    </row>
    <row r="731" spans="22:27">
      <c r="V731" s="71"/>
      <c r="W731" s="71"/>
      <c r="X731" s="71"/>
      <c r="Y731" s="71"/>
      <c r="Z731" s="71"/>
      <c r="AA731" s="71"/>
    </row>
    <row r="732" spans="22:27">
      <c r="V732" s="71"/>
      <c r="W732" s="71"/>
      <c r="X732" s="71"/>
      <c r="Y732" s="71"/>
      <c r="Z732" s="71"/>
      <c r="AA732" s="71"/>
    </row>
    <row r="733" spans="22:27">
      <c r="V733" s="71"/>
      <c r="W733" s="71"/>
      <c r="X733" s="71"/>
      <c r="Y733" s="71"/>
      <c r="Z733" s="71"/>
      <c r="AA733" s="71"/>
    </row>
    <row r="734" spans="22:27">
      <c r="V734" s="71"/>
      <c r="W734" s="71"/>
      <c r="X734" s="71"/>
      <c r="Y734" s="71"/>
      <c r="Z734" s="71"/>
      <c r="AA734" s="71"/>
    </row>
    <row r="735" spans="22:27">
      <c r="V735" s="71"/>
      <c r="W735" s="71"/>
      <c r="X735" s="71"/>
      <c r="Y735" s="71"/>
      <c r="Z735" s="71"/>
      <c r="AA735" s="71"/>
    </row>
    <row r="736" spans="22:27">
      <c r="V736" s="71"/>
      <c r="W736" s="71"/>
      <c r="X736" s="71"/>
      <c r="Y736" s="71"/>
      <c r="Z736" s="71"/>
      <c r="AA736" s="71"/>
    </row>
    <row r="737" spans="22:27">
      <c r="V737" s="71"/>
      <c r="W737" s="71"/>
      <c r="X737" s="71"/>
      <c r="Y737" s="71"/>
      <c r="Z737" s="71"/>
      <c r="AA737" s="71"/>
    </row>
    <row r="738" spans="22:27">
      <c r="V738" s="71"/>
      <c r="W738" s="71"/>
      <c r="X738" s="71"/>
      <c r="Y738" s="71"/>
      <c r="Z738" s="71"/>
      <c r="AA738" s="71"/>
    </row>
    <row r="739" spans="22:27">
      <c r="V739" s="71"/>
      <c r="W739" s="71"/>
      <c r="X739" s="71"/>
      <c r="Y739" s="71"/>
      <c r="Z739" s="71"/>
      <c r="AA739" s="71"/>
    </row>
    <row r="740" spans="22:27">
      <c r="V740" s="71"/>
      <c r="W740" s="71"/>
      <c r="X740" s="71"/>
      <c r="Y740" s="71"/>
      <c r="Z740" s="71"/>
      <c r="AA740" s="71"/>
    </row>
    <row r="741" spans="22:27">
      <c r="V741" s="71"/>
      <c r="W741" s="71"/>
      <c r="X741" s="71"/>
      <c r="Y741" s="71"/>
      <c r="Z741" s="71"/>
      <c r="AA741" s="71"/>
    </row>
    <row r="742" spans="22:27">
      <c r="V742" s="71"/>
      <c r="W742" s="71"/>
      <c r="X742" s="71"/>
      <c r="Y742" s="71"/>
      <c r="Z742" s="71"/>
      <c r="AA742" s="71"/>
    </row>
    <row r="743" spans="22:27">
      <c r="V743" s="71"/>
      <c r="W743" s="71"/>
      <c r="X743" s="71"/>
      <c r="Y743" s="71"/>
      <c r="Z743" s="71"/>
      <c r="AA743" s="71"/>
    </row>
    <row r="744" spans="22:27">
      <c r="V744" s="71"/>
      <c r="W744" s="71"/>
      <c r="X744" s="71"/>
      <c r="Y744" s="71"/>
      <c r="Z744" s="71"/>
      <c r="AA744" s="71"/>
    </row>
    <row r="745" spans="22:27">
      <c r="V745" s="71"/>
      <c r="W745" s="71"/>
      <c r="X745" s="71"/>
      <c r="Y745" s="71"/>
      <c r="Z745" s="71"/>
      <c r="AA745" s="71"/>
    </row>
    <row r="746" spans="22:27">
      <c r="V746" s="71"/>
      <c r="W746" s="71"/>
      <c r="X746" s="71"/>
      <c r="Y746" s="71"/>
      <c r="Z746" s="71"/>
      <c r="AA746" s="71"/>
    </row>
    <row r="747" spans="22:27">
      <c r="V747" s="71"/>
      <c r="W747" s="71"/>
      <c r="X747" s="71"/>
      <c r="Y747" s="71"/>
      <c r="Z747" s="71"/>
      <c r="AA747" s="71"/>
    </row>
    <row r="748" spans="22:27">
      <c r="V748" s="71"/>
      <c r="W748" s="71"/>
      <c r="X748" s="71"/>
      <c r="Y748" s="71"/>
      <c r="Z748" s="71"/>
      <c r="AA748" s="71"/>
    </row>
    <row r="749" spans="22:27">
      <c r="V749" s="71"/>
      <c r="W749" s="71"/>
      <c r="X749" s="71"/>
      <c r="Y749" s="71"/>
      <c r="Z749" s="71"/>
      <c r="AA749" s="71"/>
    </row>
    <row r="750" spans="22:27">
      <c r="V750" s="71"/>
      <c r="W750" s="71"/>
      <c r="X750" s="71"/>
      <c r="Y750" s="71"/>
      <c r="Z750" s="71"/>
      <c r="AA750" s="71"/>
    </row>
    <row r="751" spans="22:27">
      <c r="V751" s="71"/>
      <c r="W751" s="71"/>
      <c r="X751" s="71"/>
      <c r="Y751" s="71"/>
      <c r="Z751" s="71"/>
      <c r="AA751" s="71"/>
    </row>
    <row r="752" spans="22:27">
      <c r="V752" s="71"/>
      <c r="W752" s="71"/>
      <c r="X752" s="71"/>
      <c r="Y752" s="71"/>
      <c r="Z752" s="71"/>
      <c r="AA752" s="71"/>
    </row>
  </sheetData>
  <mergeCells count="29">
    <mergeCell ref="A1:V1"/>
    <mergeCell ref="S2:V2"/>
    <mergeCell ref="S3:V3"/>
    <mergeCell ref="S4:V4"/>
    <mergeCell ref="S5:V5"/>
    <mergeCell ref="S6:V6"/>
    <mergeCell ref="S7:V7"/>
    <mergeCell ref="S8:V8"/>
    <mergeCell ref="S9:V9"/>
    <mergeCell ref="S10:V10"/>
    <mergeCell ref="S11:V11"/>
    <mergeCell ref="S12:V12"/>
    <mergeCell ref="S13:V13"/>
    <mergeCell ref="A15:AA15"/>
    <mergeCell ref="Y16:AA16"/>
    <mergeCell ref="Y17:AA17"/>
    <mergeCell ref="Y18:AA18"/>
    <mergeCell ref="Y19:AA19"/>
    <mergeCell ref="Y20:AA20"/>
    <mergeCell ref="Y21:AA21"/>
    <mergeCell ref="Y27:AA27"/>
    <mergeCell ref="A29:C29"/>
    <mergeCell ref="I30:J30"/>
    <mergeCell ref="B39:C39"/>
    <mergeCell ref="Y22:AA22"/>
    <mergeCell ref="Y23:AA23"/>
    <mergeCell ref="Y24:AA24"/>
    <mergeCell ref="Y25:AA25"/>
    <mergeCell ref="Y26:AA26"/>
  </mergeCells>
  <phoneticPr fontId="13" type="noConversion"/>
  <pageMargins left="0.69930555555555596" right="0.69930555555555596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topLeftCell="A21" workbookViewId="0">
      <selection activeCell="C9" sqref="C9"/>
    </sheetView>
  </sheetViews>
  <sheetFormatPr baseColWidth="10" defaultColWidth="8.83203125" defaultRowHeight="12" x14ac:dyDescent="0"/>
  <cols>
    <col min="1" max="1" width="10" style="2" customWidth="1"/>
    <col min="2" max="2" width="23.5" style="1" customWidth="1"/>
    <col min="3" max="3" width="15.1640625" style="2" customWidth="1"/>
    <col min="4" max="5" width="13" style="3" hidden="1" customWidth="1"/>
    <col min="6" max="6" width="18.1640625" style="3" customWidth="1"/>
    <col min="7" max="7" width="18.1640625" style="2" customWidth="1"/>
    <col min="8" max="9" width="18.1640625" style="2" hidden="1" customWidth="1"/>
    <col min="10" max="10" width="18.1640625" style="2" customWidth="1"/>
    <col min="11" max="11" width="13" style="2" customWidth="1"/>
    <col min="12" max="12" width="13" style="2" hidden="1" customWidth="1"/>
    <col min="13" max="13" width="18.1640625" style="2" hidden="1" customWidth="1"/>
    <col min="14" max="14" width="18.1640625" style="2" customWidth="1"/>
    <col min="15" max="15" width="13" style="2" customWidth="1"/>
    <col min="16" max="16" width="13" style="2" hidden="1" customWidth="1"/>
    <col min="17" max="17" width="18.1640625" style="2" hidden="1" customWidth="1"/>
    <col min="18" max="18" width="18.1640625" style="2" customWidth="1"/>
    <col min="19" max="19" width="13" style="2" customWidth="1"/>
    <col min="20" max="20" width="10.5" style="2" hidden="1" customWidth="1"/>
    <col min="21" max="21" width="18.1640625" style="2" hidden="1" customWidth="1"/>
    <col min="22" max="22" width="18.1640625" style="2" customWidth="1"/>
    <col min="23" max="23" width="12.6640625" style="2" customWidth="1"/>
    <col min="24" max="24" width="13" style="2" hidden="1" customWidth="1"/>
    <col min="25" max="25" width="13.6640625" style="2" customWidth="1"/>
    <col min="26" max="26" width="14.1640625" style="2" customWidth="1"/>
    <col min="27" max="27" width="15.83203125" style="2" customWidth="1"/>
    <col min="28" max="28" width="12.5" style="2" customWidth="1"/>
    <col min="29" max="29" width="11" style="2" customWidth="1"/>
    <col min="30" max="30" width="10.1640625" style="2" customWidth="1"/>
    <col min="31" max="32" width="8.83203125" style="2"/>
    <col min="33" max="33" width="11" style="2" customWidth="1"/>
    <col min="34" max="34" width="8.83203125" style="2"/>
    <col min="35" max="35" width="11" style="2" customWidth="1"/>
    <col min="36" max="37" width="8.83203125" style="2"/>
    <col min="38" max="38" width="11" style="2" customWidth="1"/>
    <col min="39" max="16384" width="8.83203125" style="2"/>
  </cols>
  <sheetData>
    <row r="1" spans="1:34" ht="28" customHeight="1">
      <c r="A1" s="253" t="s">
        <v>102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6">
      <c r="A2" s="5" t="s">
        <v>129</v>
      </c>
      <c r="B2" s="6" t="s">
        <v>38</v>
      </c>
      <c r="C2" s="6" t="s">
        <v>40</v>
      </c>
      <c r="D2" s="6"/>
      <c r="E2" s="6"/>
      <c r="F2" s="6" t="s">
        <v>41</v>
      </c>
      <c r="G2" s="7" t="s">
        <v>79</v>
      </c>
      <c r="H2" s="6"/>
      <c r="I2" s="6"/>
      <c r="J2" s="6" t="s">
        <v>43</v>
      </c>
      <c r="K2" s="6" t="s">
        <v>44</v>
      </c>
      <c r="L2" s="48"/>
      <c r="M2" s="6"/>
      <c r="N2" s="6" t="s">
        <v>45</v>
      </c>
      <c r="O2" s="49" t="s">
        <v>103</v>
      </c>
      <c r="P2" s="50"/>
      <c r="Q2" s="50"/>
      <c r="R2" s="49" t="s">
        <v>104</v>
      </c>
      <c r="S2" s="257" t="s">
        <v>105</v>
      </c>
      <c r="T2" s="257"/>
      <c r="U2" s="257"/>
      <c r="V2" s="258"/>
      <c r="AA2" s="1"/>
      <c r="AB2" s="1"/>
      <c r="AC2" s="1"/>
      <c r="AD2" s="1"/>
    </row>
    <row r="3" spans="1:34" ht="16">
      <c r="A3" s="8">
        <v>1</v>
      </c>
      <c r="B3" s="6" t="s">
        <v>80</v>
      </c>
      <c r="C3" s="9" t="s">
        <v>81</v>
      </c>
      <c r="D3" s="10"/>
      <c r="E3" s="10"/>
      <c r="F3" s="11">
        <f>AVERAGE(C23:C24)</f>
        <v>106.77136814537781</v>
      </c>
      <c r="G3" s="6">
        <v>0</v>
      </c>
      <c r="H3" s="10"/>
      <c r="I3" s="51"/>
      <c r="J3" s="11">
        <f>F3</f>
        <v>106.77136814537781</v>
      </c>
      <c r="K3" s="9">
        <f>C49</f>
        <v>106.64285714285712</v>
      </c>
      <c r="L3" s="48"/>
      <c r="M3" s="9"/>
      <c r="N3" s="9" t="s">
        <v>130</v>
      </c>
      <c r="O3" s="6"/>
      <c r="P3" s="6"/>
      <c r="Q3" s="48"/>
      <c r="R3" s="48"/>
      <c r="S3" s="270"/>
      <c r="T3" s="270"/>
      <c r="U3" s="270"/>
      <c r="V3" s="271"/>
      <c r="AA3" s="1"/>
      <c r="AB3" s="1"/>
      <c r="AC3" s="1"/>
      <c r="AD3" s="1"/>
    </row>
    <row r="4" spans="1:34" ht="16">
      <c r="A4" s="8">
        <v>2</v>
      </c>
      <c r="B4" s="6" t="s">
        <v>80</v>
      </c>
      <c r="C4" s="9" t="s">
        <v>84</v>
      </c>
      <c r="D4" s="10"/>
      <c r="E4" s="10"/>
      <c r="F4" s="11">
        <f>AVERAGE(C23:C24)</f>
        <v>106.77136814537781</v>
      </c>
      <c r="G4" s="6">
        <v>0</v>
      </c>
      <c r="H4" s="10"/>
      <c r="I4" s="51"/>
      <c r="J4" s="11">
        <f t="shared" ref="J4:J6" si="0">F4</f>
        <v>106.77136814537781</v>
      </c>
      <c r="K4" s="9">
        <f>C49</f>
        <v>106.64285714285712</v>
      </c>
      <c r="L4" s="48"/>
      <c r="M4" s="9"/>
      <c r="N4" s="9" t="s">
        <v>130</v>
      </c>
      <c r="O4" s="6"/>
      <c r="P4" s="6"/>
      <c r="Q4" s="48"/>
      <c r="R4" s="48"/>
      <c r="S4" s="270"/>
      <c r="T4" s="270"/>
      <c r="U4" s="270"/>
      <c r="V4" s="271"/>
      <c r="AA4" s="1"/>
      <c r="AB4" s="1"/>
      <c r="AC4" s="1"/>
      <c r="AD4" s="1"/>
    </row>
    <row r="5" spans="1:34" ht="16">
      <c r="A5" s="8">
        <v>3</v>
      </c>
      <c r="B5" s="6" t="s">
        <v>80</v>
      </c>
      <c r="C5" s="9" t="s">
        <v>83</v>
      </c>
      <c r="D5" s="10"/>
      <c r="E5" s="10"/>
      <c r="F5" s="11">
        <f>AVERAGE(C23:C24)</f>
        <v>106.77136814537781</v>
      </c>
      <c r="G5" s="6">
        <v>0</v>
      </c>
      <c r="H5" s="10"/>
      <c r="I5" s="51"/>
      <c r="J5" s="11">
        <f t="shared" si="0"/>
        <v>106.77136814537781</v>
      </c>
      <c r="K5" s="9">
        <f>C49</f>
        <v>106.64285714285712</v>
      </c>
      <c r="L5" s="48"/>
      <c r="M5" s="9"/>
      <c r="N5" s="9" t="s">
        <v>130</v>
      </c>
      <c r="O5" s="6"/>
      <c r="P5" s="6"/>
      <c r="Q5" s="48"/>
      <c r="R5" s="48"/>
      <c r="S5" s="270"/>
      <c r="T5" s="270"/>
      <c r="U5" s="270"/>
      <c r="V5" s="271"/>
      <c r="AA5" s="1"/>
      <c r="AB5" s="1"/>
      <c r="AC5" s="1"/>
      <c r="AD5" s="1"/>
    </row>
    <row r="6" spans="1:34" ht="16">
      <c r="A6" s="8">
        <v>4</v>
      </c>
      <c r="B6" s="6" t="s">
        <v>80</v>
      </c>
      <c r="C6" s="9" t="s">
        <v>85</v>
      </c>
      <c r="D6" s="10"/>
      <c r="E6" s="10"/>
      <c r="F6" s="11">
        <f>AVERAGE(C23:C24)</f>
        <v>106.77136814537781</v>
      </c>
      <c r="G6" s="6">
        <v>0</v>
      </c>
      <c r="H6" s="10"/>
      <c r="I6" s="51"/>
      <c r="J6" s="11">
        <f t="shared" si="0"/>
        <v>106.77136814537781</v>
      </c>
      <c r="K6" s="9">
        <f>C49</f>
        <v>106.64285714285712</v>
      </c>
      <c r="L6" s="48"/>
      <c r="M6" s="9"/>
      <c r="N6" s="9" t="s">
        <v>130</v>
      </c>
      <c r="O6" s="6"/>
      <c r="P6" s="6"/>
      <c r="Q6" s="48"/>
      <c r="R6" s="48"/>
      <c r="S6" s="270"/>
      <c r="T6" s="270"/>
      <c r="U6" s="270"/>
      <c r="V6" s="271"/>
      <c r="AA6" s="1"/>
      <c r="AB6" s="1"/>
      <c r="AC6" s="1"/>
      <c r="AD6" s="1"/>
    </row>
    <row r="7" spans="1:34" ht="16">
      <c r="A7" s="8">
        <v>5</v>
      </c>
      <c r="B7" s="6" t="s">
        <v>89</v>
      </c>
      <c r="C7" s="9" t="s">
        <v>90</v>
      </c>
      <c r="D7" s="10"/>
      <c r="E7" s="10"/>
      <c r="F7" s="11">
        <f>AVERAGE(C29:C30)</f>
        <v>106.85803713577828</v>
      </c>
      <c r="G7" s="6">
        <v>0</v>
      </c>
      <c r="H7" s="10"/>
      <c r="I7" s="51"/>
      <c r="J7" s="11">
        <f t="shared" ref="J7:J15" si="1">F7</f>
        <v>106.85803713577828</v>
      </c>
      <c r="K7" s="9">
        <f>C49</f>
        <v>106.64285714285712</v>
      </c>
      <c r="L7" s="48"/>
      <c r="M7" s="9"/>
      <c r="N7" s="9" t="s">
        <v>130</v>
      </c>
      <c r="O7" s="6"/>
      <c r="P7" s="6"/>
      <c r="Q7" s="48"/>
      <c r="R7" s="48"/>
      <c r="S7" s="270"/>
      <c r="T7" s="270"/>
      <c r="U7" s="270"/>
      <c r="V7" s="271"/>
      <c r="AD7" s="1"/>
    </row>
    <row r="8" spans="1:34" ht="16">
      <c r="A8" s="8">
        <v>7</v>
      </c>
      <c r="B8" s="6" t="s">
        <v>89</v>
      </c>
      <c r="C8" s="9" t="s">
        <v>92</v>
      </c>
      <c r="D8" s="10"/>
      <c r="E8" s="10"/>
      <c r="F8" s="11">
        <f>AVERAGE(C29:C30)</f>
        <v>106.85803713577828</v>
      </c>
      <c r="G8" s="6">
        <v>0</v>
      </c>
      <c r="H8" s="10"/>
      <c r="I8" s="51"/>
      <c r="J8" s="11">
        <f t="shared" si="1"/>
        <v>106.85803713577828</v>
      </c>
      <c r="K8" s="9">
        <f>C49</f>
        <v>106.64285714285712</v>
      </c>
      <c r="L8" s="48"/>
      <c r="M8" s="9"/>
      <c r="N8" s="9" t="s">
        <v>130</v>
      </c>
      <c r="O8" s="6"/>
      <c r="P8" s="6"/>
      <c r="Q8" s="48"/>
      <c r="R8" s="48"/>
      <c r="S8" s="270"/>
      <c r="T8" s="270"/>
      <c r="U8" s="270"/>
      <c r="V8" s="271"/>
      <c r="AD8" s="1"/>
    </row>
    <row r="9" spans="1:34" ht="16">
      <c r="A9" s="8">
        <v>6</v>
      </c>
      <c r="B9" s="6" t="s">
        <v>89</v>
      </c>
      <c r="C9" s="13" t="s">
        <v>131</v>
      </c>
      <c r="D9" s="10"/>
      <c r="E9" s="10"/>
      <c r="F9" s="11">
        <f t="shared" ref="F9:F14" si="2">AVERAGE(C29:C30)</f>
        <v>106.85803713577828</v>
      </c>
      <c r="G9" s="6">
        <v>0</v>
      </c>
      <c r="H9" s="10"/>
      <c r="I9" s="51"/>
      <c r="J9" s="11">
        <f t="shared" si="1"/>
        <v>106.85803713577828</v>
      </c>
      <c r="K9" s="9">
        <f>C49</f>
        <v>106.64285714285712</v>
      </c>
      <c r="L9" s="9"/>
      <c r="M9" s="9"/>
      <c r="N9" s="9" t="s">
        <v>130</v>
      </c>
      <c r="O9" s="6"/>
      <c r="P9" s="6"/>
      <c r="Q9" s="6"/>
      <c r="R9" s="6"/>
      <c r="S9" s="270"/>
      <c r="T9" s="270"/>
      <c r="U9" s="270"/>
      <c r="V9" s="271"/>
      <c r="W9" s="1"/>
      <c r="X9" s="1"/>
      <c r="Y9" s="1"/>
      <c r="Z9" s="1"/>
      <c r="AA9" s="1"/>
      <c r="AB9" s="1"/>
      <c r="AC9" s="1"/>
      <c r="AD9" s="1"/>
    </row>
    <row r="10" spans="1:34" ht="16">
      <c r="A10" s="8">
        <v>8</v>
      </c>
      <c r="B10" s="6" t="s">
        <v>89</v>
      </c>
      <c r="C10" s="13" t="s">
        <v>132</v>
      </c>
      <c r="D10" s="10"/>
      <c r="E10" s="10"/>
      <c r="F10" s="11">
        <f t="shared" ref="F10:F15" si="3">AVERAGE(C29:C30)</f>
        <v>106.85803713577828</v>
      </c>
      <c r="G10" s="6">
        <v>0</v>
      </c>
      <c r="H10" s="10"/>
      <c r="I10" s="51"/>
      <c r="J10" s="11">
        <f t="shared" si="1"/>
        <v>106.85803713577828</v>
      </c>
      <c r="K10" s="9">
        <f>C49</f>
        <v>106.64285714285712</v>
      </c>
      <c r="L10" s="48"/>
      <c r="M10" s="9"/>
      <c r="N10" s="9" t="s">
        <v>130</v>
      </c>
      <c r="O10" s="6"/>
      <c r="P10" s="6"/>
      <c r="Q10" s="48"/>
      <c r="R10" s="48"/>
      <c r="S10" s="270"/>
      <c r="T10" s="270"/>
      <c r="U10" s="270"/>
      <c r="V10" s="271"/>
      <c r="AD10" s="1"/>
    </row>
    <row r="11" spans="1:34" ht="16">
      <c r="A11" s="8">
        <v>9</v>
      </c>
      <c r="B11" s="6" t="s">
        <v>97</v>
      </c>
      <c r="C11" s="13" t="s">
        <v>133</v>
      </c>
      <c r="D11" s="10"/>
      <c r="E11" s="10"/>
      <c r="F11" s="11">
        <f>AVERAGE(C32:C33)</f>
        <v>109.17713916967338</v>
      </c>
      <c r="G11" s="6">
        <v>0</v>
      </c>
      <c r="H11" s="10"/>
      <c r="I11" s="51"/>
      <c r="J11" s="11">
        <f t="shared" si="1"/>
        <v>109.17713916967338</v>
      </c>
      <c r="K11" s="9">
        <f>C49</f>
        <v>106.64285714285712</v>
      </c>
      <c r="L11" s="48"/>
      <c r="M11" s="9"/>
      <c r="N11" s="9" t="s">
        <v>130</v>
      </c>
      <c r="O11" s="6"/>
      <c r="P11" s="6"/>
      <c r="Q11" s="48"/>
      <c r="R11" s="48"/>
      <c r="S11" s="270"/>
      <c r="T11" s="270"/>
      <c r="U11" s="270"/>
      <c r="V11" s="271"/>
      <c r="AD11" s="1"/>
    </row>
    <row r="12" spans="1:34" ht="16">
      <c r="A12" s="8">
        <v>10</v>
      </c>
      <c r="B12" s="6" t="s">
        <v>97</v>
      </c>
      <c r="C12" s="9" t="s">
        <v>98</v>
      </c>
      <c r="D12" s="10"/>
      <c r="E12" s="10"/>
      <c r="F12" s="11">
        <f t="shared" si="2"/>
        <v>109.17713916967338</v>
      </c>
      <c r="G12" s="6">
        <v>0</v>
      </c>
      <c r="H12" s="10"/>
      <c r="I12" s="51"/>
      <c r="J12" s="11">
        <f t="shared" si="1"/>
        <v>109.17713916967338</v>
      </c>
      <c r="K12" s="9">
        <f>C49</f>
        <v>106.64285714285712</v>
      </c>
      <c r="L12" s="48"/>
      <c r="M12" s="9"/>
      <c r="N12" s="9" t="s">
        <v>130</v>
      </c>
      <c r="O12" s="6"/>
      <c r="P12" s="6"/>
      <c r="Q12" s="48"/>
      <c r="R12" s="48"/>
      <c r="S12" s="270"/>
      <c r="T12" s="270"/>
      <c r="U12" s="270"/>
      <c r="V12" s="271"/>
      <c r="AD12" s="1"/>
    </row>
    <row r="13" spans="1:34" ht="16">
      <c r="A13" s="8">
        <v>11</v>
      </c>
      <c r="B13" s="6" t="s">
        <v>97</v>
      </c>
      <c r="C13" s="13" t="s">
        <v>134</v>
      </c>
      <c r="D13" s="10"/>
      <c r="E13" s="10"/>
      <c r="F13" s="11">
        <f t="shared" si="3"/>
        <v>109.17713916967338</v>
      </c>
      <c r="G13" s="6">
        <v>0</v>
      </c>
      <c r="H13" s="10"/>
      <c r="I13" s="51"/>
      <c r="J13" s="11">
        <f t="shared" si="1"/>
        <v>109.17713916967338</v>
      </c>
      <c r="K13" s="9">
        <f>C49</f>
        <v>106.64285714285712</v>
      </c>
      <c r="L13" s="48"/>
      <c r="M13" s="9"/>
      <c r="N13" s="9" t="s">
        <v>130</v>
      </c>
      <c r="O13" s="6"/>
      <c r="P13" s="6"/>
      <c r="Q13" s="48"/>
      <c r="R13" s="48"/>
      <c r="S13" s="270"/>
      <c r="T13" s="270"/>
      <c r="U13" s="270"/>
      <c r="V13" s="271"/>
      <c r="AD13" s="1"/>
    </row>
    <row r="14" spans="1:34" ht="16">
      <c r="A14" s="8">
        <v>12</v>
      </c>
      <c r="B14" s="6" t="s">
        <v>86</v>
      </c>
      <c r="C14" s="9" t="s">
        <v>88</v>
      </c>
      <c r="D14" s="10"/>
      <c r="E14" s="10"/>
      <c r="F14" s="11">
        <f t="shared" si="2"/>
        <v>107.03414240091945</v>
      </c>
      <c r="G14" s="6">
        <v>0</v>
      </c>
      <c r="H14" s="10"/>
      <c r="I14" s="51"/>
      <c r="J14" s="11">
        <f t="shared" si="1"/>
        <v>107.03414240091945</v>
      </c>
      <c r="K14" s="9">
        <f>C49</f>
        <v>106.64285714285712</v>
      </c>
      <c r="L14" s="9"/>
      <c r="M14" s="9"/>
      <c r="N14" s="9" t="s">
        <v>130</v>
      </c>
      <c r="O14" s="6"/>
      <c r="P14" s="6"/>
      <c r="Q14" s="6"/>
      <c r="R14" s="6"/>
      <c r="S14" s="270"/>
      <c r="T14" s="270"/>
      <c r="U14" s="270"/>
      <c r="V14" s="271"/>
      <c r="W14" s="1"/>
      <c r="X14" s="1"/>
      <c r="Y14" s="1"/>
      <c r="Z14" s="1"/>
      <c r="AA14" s="1"/>
      <c r="AB14" s="1"/>
      <c r="AC14" s="1"/>
      <c r="AD14" s="1"/>
    </row>
    <row r="15" spans="1:34" ht="16">
      <c r="A15" s="8">
        <v>13</v>
      </c>
      <c r="B15" s="6" t="s">
        <v>86</v>
      </c>
      <c r="C15" s="9" t="s">
        <v>87</v>
      </c>
      <c r="D15" s="10"/>
      <c r="E15" s="10"/>
      <c r="F15" s="11">
        <f t="shared" si="3"/>
        <v>107.03414240091945</v>
      </c>
      <c r="G15" s="6">
        <v>0</v>
      </c>
      <c r="H15" s="10"/>
      <c r="I15" s="51"/>
      <c r="J15" s="11">
        <f t="shared" si="1"/>
        <v>107.03414240091945</v>
      </c>
      <c r="K15" s="9">
        <f>C49</f>
        <v>106.64285714285712</v>
      </c>
      <c r="L15" s="6"/>
      <c r="M15" s="9"/>
      <c r="N15" s="9" t="s">
        <v>130</v>
      </c>
      <c r="O15" s="6"/>
      <c r="P15" s="6"/>
      <c r="Q15" s="6"/>
      <c r="R15" s="6"/>
      <c r="S15" s="270"/>
      <c r="T15" s="270"/>
      <c r="U15" s="270"/>
      <c r="V15" s="271"/>
      <c r="W15" s="1"/>
      <c r="X15" s="1"/>
      <c r="Y15" s="1"/>
      <c r="Z15" s="1"/>
      <c r="AA15" s="1"/>
      <c r="AB15" s="1"/>
      <c r="AC15" s="1"/>
      <c r="AD15" s="1"/>
    </row>
    <row r="16" spans="1:34" ht="16">
      <c r="A16" s="8">
        <v>14</v>
      </c>
      <c r="B16" s="6" t="s">
        <v>99</v>
      </c>
      <c r="C16" s="9" t="s">
        <v>100</v>
      </c>
      <c r="D16" s="10"/>
      <c r="E16" s="10"/>
      <c r="F16" s="11">
        <f>AVERAGE(C36:C37)</f>
        <v>106.68522906048929</v>
      </c>
      <c r="G16" s="6">
        <v>30</v>
      </c>
      <c r="H16" s="10"/>
      <c r="I16" s="51"/>
      <c r="J16" s="11">
        <f>F16+0.41</f>
        <v>107.09522906048929</v>
      </c>
      <c r="K16" s="9">
        <f>C49</f>
        <v>106.64285714285712</v>
      </c>
      <c r="L16" s="48"/>
      <c r="M16" s="9"/>
      <c r="N16" s="9" t="s">
        <v>130</v>
      </c>
      <c r="O16" s="6"/>
      <c r="P16" s="6"/>
      <c r="Q16" s="48"/>
      <c r="R16" s="48"/>
      <c r="S16" s="270"/>
      <c r="T16" s="270"/>
      <c r="U16" s="270"/>
      <c r="V16" s="271"/>
      <c r="AD16" s="1"/>
    </row>
    <row r="17" spans="1:33" ht="16">
      <c r="A17" s="8">
        <v>15</v>
      </c>
      <c r="B17" s="6" t="s">
        <v>99</v>
      </c>
      <c r="C17" s="13" t="s">
        <v>135</v>
      </c>
      <c r="D17" s="10"/>
      <c r="E17" s="10"/>
      <c r="F17" s="11">
        <f>AVERAGE(C36:C37)</f>
        <v>106.68522906048929</v>
      </c>
      <c r="G17" s="6">
        <v>30</v>
      </c>
      <c r="H17" s="10"/>
      <c r="I17" s="51"/>
      <c r="J17" s="11">
        <f>F17+0.41</f>
        <v>107.09522906048929</v>
      </c>
      <c r="K17" s="9">
        <f>C49</f>
        <v>106.64285714285712</v>
      </c>
      <c r="L17" s="48"/>
      <c r="M17" s="9"/>
      <c r="N17" s="9" t="s">
        <v>130</v>
      </c>
      <c r="O17" s="6"/>
      <c r="P17" s="6"/>
      <c r="Q17" s="48"/>
      <c r="R17" s="48"/>
      <c r="S17" s="270"/>
      <c r="T17" s="270"/>
      <c r="U17" s="270"/>
      <c r="V17" s="271"/>
      <c r="AD17" s="1"/>
    </row>
    <row r="18" spans="1:33" ht="16">
      <c r="A18" s="8">
        <v>88</v>
      </c>
      <c r="B18" s="6" t="s">
        <v>94</v>
      </c>
      <c r="C18" s="9" t="s">
        <v>95</v>
      </c>
      <c r="D18" s="10"/>
      <c r="E18" s="10"/>
      <c r="F18" s="11">
        <f>AVERAGE(C38:C39)</f>
        <v>109.16530461323963</v>
      </c>
      <c r="G18" s="6">
        <v>0</v>
      </c>
      <c r="H18" s="10"/>
      <c r="I18" s="51"/>
      <c r="J18" s="11">
        <f>F18</f>
        <v>109.16530461323963</v>
      </c>
      <c r="K18" s="9">
        <f>C49</f>
        <v>106.64285714285712</v>
      </c>
      <c r="L18" s="48"/>
      <c r="M18" s="9"/>
      <c r="N18" s="9" t="s">
        <v>130</v>
      </c>
      <c r="O18" s="6"/>
      <c r="P18" s="6"/>
      <c r="Q18" s="48"/>
      <c r="R18" s="48"/>
      <c r="S18" s="270"/>
      <c r="T18" s="270"/>
      <c r="U18" s="270"/>
      <c r="V18" s="271"/>
      <c r="AD18" s="1"/>
    </row>
    <row r="19" spans="1:33" ht="16">
      <c r="A19" s="24">
        <v>99</v>
      </c>
      <c r="B19" s="44" t="s">
        <v>94</v>
      </c>
      <c r="C19" s="86" t="s">
        <v>96</v>
      </c>
      <c r="D19" s="45"/>
      <c r="E19" s="45"/>
      <c r="F19" s="129">
        <f>AVERAGE(C38:C39)</f>
        <v>109.16530461323963</v>
      </c>
      <c r="G19" s="44">
        <v>0</v>
      </c>
      <c r="H19" s="45"/>
      <c r="I19" s="133"/>
      <c r="J19" s="129">
        <f>F19</f>
        <v>109.16530461323963</v>
      </c>
      <c r="K19" s="86">
        <f>C49</f>
        <v>106.64285714285712</v>
      </c>
      <c r="L19" s="134"/>
      <c r="M19" s="86"/>
      <c r="N19" s="86" t="s">
        <v>130</v>
      </c>
      <c r="O19" s="44"/>
      <c r="P19" s="44"/>
      <c r="Q19" s="134"/>
      <c r="R19" s="134"/>
      <c r="S19" s="272"/>
      <c r="T19" s="272"/>
      <c r="U19" s="272"/>
      <c r="V19" s="273"/>
      <c r="AD19" s="1"/>
    </row>
    <row r="20" spans="1:33">
      <c r="A20" s="1"/>
      <c r="C20" s="3"/>
      <c r="F20" s="1"/>
      <c r="G20" s="1"/>
      <c r="H20" s="1"/>
      <c r="I20" s="1"/>
      <c r="J20" s="1"/>
      <c r="K20" s="1"/>
      <c r="L20" s="1"/>
      <c r="M20" s="1"/>
      <c r="N20" s="1"/>
      <c r="P20" s="1"/>
      <c r="Q20" s="1"/>
      <c r="T20" s="1"/>
      <c r="U20" s="1"/>
      <c r="AE20" s="1"/>
    </row>
    <row r="21" spans="1:33" s="1" customFormat="1" ht="28" customHeight="1">
      <c r="A21" s="253" t="s">
        <v>110</v>
      </c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5"/>
    </row>
    <row r="22" spans="1:33" ht="16">
      <c r="A22" s="5" t="s">
        <v>129</v>
      </c>
      <c r="B22" s="13" t="s">
        <v>136</v>
      </c>
      <c r="C22" s="14" t="s">
        <v>60</v>
      </c>
      <c r="D22" s="6"/>
      <c r="E22" s="6"/>
      <c r="F22" s="6" t="s">
        <v>61</v>
      </c>
      <c r="G22" s="14" t="s">
        <v>62</v>
      </c>
      <c r="H22" s="6"/>
      <c r="I22" s="6"/>
      <c r="J22" s="6" t="s">
        <v>63</v>
      </c>
      <c r="K22" s="14" t="s">
        <v>62</v>
      </c>
      <c r="L22" s="6"/>
      <c r="M22" s="6"/>
      <c r="N22" s="6" t="s">
        <v>64</v>
      </c>
      <c r="O22" s="14" t="s">
        <v>62</v>
      </c>
      <c r="P22" s="6"/>
      <c r="Q22" s="6"/>
      <c r="R22" s="6" t="s">
        <v>65</v>
      </c>
      <c r="S22" s="14" t="s">
        <v>62</v>
      </c>
      <c r="T22" s="6"/>
      <c r="U22" s="6"/>
      <c r="V22" s="6" t="s">
        <v>66</v>
      </c>
      <c r="W22" s="14" t="s">
        <v>62</v>
      </c>
      <c r="X22" s="48"/>
      <c r="Y22" s="268" t="s">
        <v>105</v>
      </c>
      <c r="Z22" s="268"/>
      <c r="AA22" s="269"/>
      <c r="AE22" s="1"/>
    </row>
    <row r="23" spans="1:33" ht="16">
      <c r="A23" s="8">
        <v>1</v>
      </c>
      <c r="B23" s="35" t="s">
        <v>137</v>
      </c>
      <c r="C23" s="16">
        <f>G23*0.5+K23*0.125+O23*0.125+S23*0.125+W23*0.125</f>
        <v>106.58366383736376</v>
      </c>
      <c r="D23" s="10">
        <v>60</v>
      </c>
      <c r="E23" s="10">
        <v>55.246000000000002</v>
      </c>
      <c r="F23" s="18">
        <f>SUM(D23:E23)</f>
        <v>115.24600000000001</v>
      </c>
      <c r="G23" s="19">
        <f>F23*X23</f>
        <v>108.56798334448098</v>
      </c>
      <c r="H23" s="53">
        <v>60</v>
      </c>
      <c r="I23" s="51">
        <v>55.305999999999997</v>
      </c>
      <c r="J23" s="53">
        <f>SUM(H23:I23)</f>
        <v>115.306</v>
      </c>
      <c r="K23" s="16">
        <f>J23*X23</f>
        <v>108.62450659908997</v>
      </c>
      <c r="L23" s="53">
        <v>60</v>
      </c>
      <c r="M23" s="51">
        <v>56.52</v>
      </c>
      <c r="N23" s="53">
        <f>SUM(L23:M23)</f>
        <v>116.52000000000001</v>
      </c>
      <c r="O23" s="16">
        <f>N23*X23</f>
        <v>109.76816045067876</v>
      </c>
      <c r="P23" s="53" t="s">
        <v>116</v>
      </c>
      <c r="Q23" s="51" t="s">
        <v>116</v>
      </c>
      <c r="R23" s="56">
        <f>SUM(P26:Q26)</f>
        <v>106.15100000000001</v>
      </c>
      <c r="S23" s="120">
        <f>R23*X23</f>
        <v>100.00000000000001</v>
      </c>
      <c r="T23" s="56" t="s">
        <v>116</v>
      </c>
      <c r="U23" s="63" t="s">
        <v>116</v>
      </c>
      <c r="V23" s="56">
        <f>SUM(T26:U26)</f>
        <v>106.15600000000001</v>
      </c>
      <c r="W23" s="120">
        <f>V23*X23</f>
        <v>100.00471027121742</v>
      </c>
      <c r="X23" s="135">
        <f>F52</f>
        <v>0.94205424348333977</v>
      </c>
      <c r="Y23" s="259" t="s">
        <v>138</v>
      </c>
      <c r="Z23" s="259"/>
      <c r="AA23" s="260"/>
      <c r="AE23" s="1"/>
    </row>
    <row r="24" spans="1:33" ht="16">
      <c r="A24" s="8">
        <v>2</v>
      </c>
      <c r="B24" s="35" t="s">
        <v>139</v>
      </c>
      <c r="C24" s="16">
        <f t="shared" ref="C24:C39" si="4">G24*0.5+K24*0.125+O24*0.125+S24*0.125+W24*0.125</f>
        <v>106.95907245339185</v>
      </c>
      <c r="D24" s="10">
        <v>60</v>
      </c>
      <c r="E24" s="10">
        <v>56.334000000000003</v>
      </c>
      <c r="F24" s="18">
        <f t="shared" ref="F24:F39" si="5">SUM(D24:E24)</f>
        <v>116.334</v>
      </c>
      <c r="G24" s="19">
        <f t="shared" ref="G24:G39" si="6">F24*X24</f>
        <v>109.59293836139085</v>
      </c>
      <c r="H24" s="53">
        <v>60</v>
      </c>
      <c r="I24" s="51">
        <v>54.527000000000001</v>
      </c>
      <c r="J24" s="53">
        <f t="shared" ref="J24:J39" si="7">SUM(H24:I24)</f>
        <v>114.527</v>
      </c>
      <c r="K24" s="16">
        <f t="shared" ref="K24:K39" si="8">J24*X24</f>
        <v>107.89064634341645</v>
      </c>
      <c r="L24" s="53">
        <v>60</v>
      </c>
      <c r="M24" s="51">
        <v>56.134999999999998</v>
      </c>
      <c r="N24" s="53">
        <f t="shared" ref="N24:N39" si="9">SUM(L24:M24)</f>
        <v>116.13499999999999</v>
      </c>
      <c r="O24" s="16">
        <f t="shared" ref="O24:O39" si="10">N24*X24</f>
        <v>109.40546956693765</v>
      </c>
      <c r="P24" s="53" t="s">
        <v>116</v>
      </c>
      <c r="Q24" s="51" t="s">
        <v>116</v>
      </c>
      <c r="R24" s="56">
        <f>SUM(P26:Q26)</f>
        <v>106.15100000000001</v>
      </c>
      <c r="S24" s="120">
        <f t="shared" ref="S24:S39" si="11">R24*X24</f>
        <v>100.00000000000001</v>
      </c>
      <c r="T24" s="56" t="s">
        <v>116</v>
      </c>
      <c r="U24" s="63" t="s">
        <v>116</v>
      </c>
      <c r="V24" s="56">
        <f>SUM(T26:U26)</f>
        <v>106.15600000000001</v>
      </c>
      <c r="W24" s="120">
        <f t="shared" ref="W24:W39" si="12">V24*X24</f>
        <v>100.00471027121742</v>
      </c>
      <c r="X24" s="135">
        <f>F52</f>
        <v>0.94205424348333977</v>
      </c>
      <c r="Y24" s="259" t="s">
        <v>138</v>
      </c>
      <c r="Z24" s="259"/>
      <c r="AA24" s="260"/>
      <c r="AE24" s="1"/>
    </row>
    <row r="25" spans="1:33" ht="16">
      <c r="A25" s="8">
        <v>3</v>
      </c>
      <c r="B25" s="29" t="s">
        <v>140</v>
      </c>
      <c r="C25" s="16">
        <f t="shared" si="4"/>
        <v>107.33612966434607</v>
      </c>
      <c r="D25" s="10">
        <v>60</v>
      </c>
      <c r="E25" s="10">
        <v>56.948</v>
      </c>
      <c r="F25" s="18">
        <f t="shared" si="5"/>
        <v>116.94800000000001</v>
      </c>
      <c r="G25" s="19">
        <f t="shared" si="6"/>
        <v>110.17135966688963</v>
      </c>
      <c r="H25" s="53">
        <v>60</v>
      </c>
      <c r="I25" s="51">
        <v>53.933999999999997</v>
      </c>
      <c r="J25" s="53">
        <f t="shared" si="7"/>
        <v>113.934</v>
      </c>
      <c r="K25" s="16">
        <f t="shared" si="8"/>
        <v>107.33200817703083</v>
      </c>
      <c r="L25" s="53">
        <v>60</v>
      </c>
      <c r="M25" s="51">
        <v>54.753</v>
      </c>
      <c r="N25" s="53">
        <f t="shared" si="9"/>
        <v>114.753</v>
      </c>
      <c r="O25" s="16">
        <f t="shared" si="10"/>
        <v>108.10355060244369</v>
      </c>
      <c r="P25" s="53">
        <v>60</v>
      </c>
      <c r="Q25" s="51">
        <v>47.079000000000001</v>
      </c>
      <c r="R25" s="53">
        <f t="shared" ref="R25:R39" si="13">SUM(P25:Q25)</f>
        <v>107.07900000000001</v>
      </c>
      <c r="S25" s="19">
        <f t="shared" si="11"/>
        <v>100.87422633795255</v>
      </c>
      <c r="T25" s="53">
        <v>60</v>
      </c>
      <c r="U25" s="51">
        <v>47.948999999999998</v>
      </c>
      <c r="V25" s="51">
        <f t="shared" ref="V25:V39" si="14">SUM(T25:U25)</f>
        <v>107.949</v>
      </c>
      <c r="W25" s="19">
        <f t="shared" si="12"/>
        <v>101.69381352978304</v>
      </c>
      <c r="X25" s="135">
        <f>F52</f>
        <v>0.94205424348333977</v>
      </c>
      <c r="Y25" s="264"/>
      <c r="Z25" s="264"/>
      <c r="AA25" s="265"/>
      <c r="AE25" s="1"/>
    </row>
    <row r="26" spans="1:33" ht="15" customHeight="1">
      <c r="A26" s="8">
        <v>4</v>
      </c>
      <c r="B26" s="29" t="s">
        <v>141</v>
      </c>
      <c r="C26" s="16">
        <f t="shared" si="4"/>
        <v>108.01817693662801</v>
      </c>
      <c r="D26" s="10">
        <v>60</v>
      </c>
      <c r="E26" s="10">
        <v>61.255000000000003</v>
      </c>
      <c r="F26" s="18">
        <f t="shared" si="5"/>
        <v>121.255</v>
      </c>
      <c r="G26" s="19">
        <f t="shared" si="6"/>
        <v>114.22878729357235</v>
      </c>
      <c r="H26" s="53">
        <v>60</v>
      </c>
      <c r="I26" s="51">
        <v>49.963999999999999</v>
      </c>
      <c r="J26" s="53">
        <f t="shared" si="7"/>
        <v>109.964</v>
      </c>
      <c r="K26" s="16">
        <f t="shared" si="8"/>
        <v>103.59205283040197</v>
      </c>
      <c r="L26" s="53">
        <v>60</v>
      </c>
      <c r="M26" s="51">
        <v>50.008000000000003</v>
      </c>
      <c r="N26" s="53">
        <f t="shared" si="9"/>
        <v>110.00800000000001</v>
      </c>
      <c r="O26" s="16">
        <f t="shared" si="10"/>
        <v>103.63350321711525</v>
      </c>
      <c r="P26" s="53">
        <v>60</v>
      </c>
      <c r="Q26" s="51">
        <v>46.151000000000003</v>
      </c>
      <c r="R26" s="53">
        <f t="shared" si="13"/>
        <v>106.15100000000001</v>
      </c>
      <c r="S26" s="19">
        <f t="shared" si="11"/>
        <v>100.00000000000001</v>
      </c>
      <c r="T26" s="53">
        <v>60</v>
      </c>
      <c r="U26" s="51">
        <v>46.155999999999999</v>
      </c>
      <c r="V26" s="51">
        <f t="shared" si="14"/>
        <v>106.15600000000001</v>
      </c>
      <c r="W26" s="19">
        <f t="shared" si="12"/>
        <v>100.00471027121742</v>
      </c>
      <c r="X26" s="135">
        <f>F52</f>
        <v>0.94205424348333977</v>
      </c>
      <c r="Y26" s="264"/>
      <c r="Z26" s="264"/>
      <c r="AA26" s="265"/>
      <c r="AE26" s="1"/>
    </row>
    <row r="27" spans="1:33" ht="16">
      <c r="A27" s="8">
        <v>5</v>
      </c>
      <c r="B27" s="118" t="s">
        <v>142</v>
      </c>
      <c r="C27" s="16">
        <f t="shared" si="4"/>
        <v>108.22849054648567</v>
      </c>
      <c r="D27" s="10">
        <v>60</v>
      </c>
      <c r="E27" s="10">
        <v>57.59</v>
      </c>
      <c r="F27" s="18">
        <f t="shared" si="5"/>
        <v>117.59</v>
      </c>
      <c r="G27" s="19">
        <f t="shared" si="6"/>
        <v>110.77615849120593</v>
      </c>
      <c r="H27" s="53">
        <v>60</v>
      </c>
      <c r="I27" s="51">
        <v>56.204000000000001</v>
      </c>
      <c r="J27" s="53">
        <f t="shared" si="7"/>
        <v>116.20400000000001</v>
      </c>
      <c r="K27" s="16">
        <f t="shared" si="8"/>
        <v>109.47047130973802</v>
      </c>
      <c r="L27" s="53">
        <v>60</v>
      </c>
      <c r="M27" s="51">
        <v>56.555</v>
      </c>
      <c r="N27" s="53">
        <f t="shared" si="9"/>
        <v>116.55500000000001</v>
      </c>
      <c r="O27" s="16">
        <f t="shared" si="10"/>
        <v>109.80113234920067</v>
      </c>
      <c r="P27" s="53">
        <v>60</v>
      </c>
      <c r="Q27" s="51">
        <v>47.676000000000002</v>
      </c>
      <c r="R27" s="53">
        <f t="shared" si="13"/>
        <v>107.676</v>
      </c>
      <c r="S27" s="19">
        <f t="shared" si="11"/>
        <v>101.43663272131209</v>
      </c>
      <c r="T27" s="53">
        <v>60</v>
      </c>
      <c r="U27" s="51">
        <v>48.29</v>
      </c>
      <c r="V27" s="51">
        <f t="shared" si="14"/>
        <v>108.28999999999999</v>
      </c>
      <c r="W27" s="19">
        <f t="shared" si="12"/>
        <v>102.01505402681086</v>
      </c>
      <c r="X27" s="135">
        <f>F52</f>
        <v>0.94205424348333977</v>
      </c>
      <c r="Y27" s="264"/>
      <c r="Z27" s="264"/>
      <c r="AA27" s="265"/>
      <c r="AB27" s="71"/>
      <c r="AC27" s="1"/>
      <c r="AD27" s="1"/>
      <c r="AE27" s="1"/>
    </row>
    <row r="28" spans="1:33" ht="16">
      <c r="A28" s="8">
        <v>7</v>
      </c>
      <c r="B28" s="118" t="s">
        <v>143</v>
      </c>
      <c r="C28" s="16">
        <f t="shared" si="4"/>
        <v>107.87357161025332</v>
      </c>
      <c r="D28" s="10">
        <v>60</v>
      </c>
      <c r="E28" s="10">
        <v>58.753999999999998</v>
      </c>
      <c r="F28" s="18">
        <f t="shared" si="5"/>
        <v>118.75399999999999</v>
      </c>
      <c r="G28" s="19">
        <f t="shared" si="6"/>
        <v>111.87270963062052</v>
      </c>
      <c r="H28" s="53">
        <v>60</v>
      </c>
      <c r="I28" s="51">
        <v>53.301000000000002</v>
      </c>
      <c r="J28" s="53">
        <f t="shared" si="7"/>
        <v>113.301</v>
      </c>
      <c r="K28" s="16">
        <f t="shared" si="8"/>
        <v>106.73568784090588</v>
      </c>
      <c r="L28" s="53">
        <v>60</v>
      </c>
      <c r="M28" s="51">
        <v>53.58</v>
      </c>
      <c r="N28" s="53">
        <f t="shared" si="9"/>
        <v>113.58</v>
      </c>
      <c r="O28" s="16">
        <f t="shared" si="10"/>
        <v>106.99852097483773</v>
      </c>
      <c r="P28" s="53">
        <v>60</v>
      </c>
      <c r="Q28" s="51">
        <v>46.521999999999998</v>
      </c>
      <c r="R28" s="53">
        <f t="shared" si="13"/>
        <v>106.52199999999999</v>
      </c>
      <c r="S28" s="19">
        <f t="shared" si="11"/>
        <v>100.34950212433232</v>
      </c>
      <c r="T28" s="53">
        <v>60</v>
      </c>
      <c r="U28" s="51">
        <v>47.652000000000001</v>
      </c>
      <c r="V28" s="51">
        <f t="shared" si="14"/>
        <v>107.652</v>
      </c>
      <c r="W28" s="19">
        <f t="shared" si="12"/>
        <v>101.41402341946849</v>
      </c>
      <c r="X28" s="135">
        <f>F52</f>
        <v>0.94205424348333977</v>
      </c>
      <c r="Y28" s="264"/>
      <c r="Z28" s="264"/>
      <c r="AA28" s="265"/>
      <c r="AB28" s="71"/>
      <c r="AC28" s="1"/>
      <c r="AD28" s="1"/>
      <c r="AE28" s="1"/>
    </row>
    <row r="29" spans="1:33" ht="16">
      <c r="A29" s="8">
        <v>6</v>
      </c>
      <c r="B29" s="131" t="s">
        <v>144</v>
      </c>
      <c r="C29" s="16">
        <f t="shared" si="4"/>
        <v>106.54598166762442</v>
      </c>
      <c r="D29" s="10">
        <v>60</v>
      </c>
      <c r="E29" s="10">
        <v>55.290999999999997</v>
      </c>
      <c r="F29" s="18">
        <f t="shared" si="5"/>
        <v>115.291</v>
      </c>
      <c r="G29" s="19">
        <f t="shared" si="6"/>
        <v>108.61037578543772</v>
      </c>
      <c r="H29" s="53">
        <v>60</v>
      </c>
      <c r="I29" s="51">
        <v>55.003</v>
      </c>
      <c r="J29" s="53">
        <f t="shared" si="7"/>
        <v>115.003</v>
      </c>
      <c r="K29" s="16">
        <f t="shared" si="8"/>
        <v>108.33906416331452</v>
      </c>
      <c r="L29" s="53">
        <v>60</v>
      </c>
      <c r="M29" s="51">
        <v>55.198</v>
      </c>
      <c r="N29" s="53">
        <f t="shared" si="9"/>
        <v>115.19800000000001</v>
      </c>
      <c r="O29" s="16">
        <f t="shared" si="10"/>
        <v>108.52276474079378</v>
      </c>
      <c r="P29" s="53">
        <v>60</v>
      </c>
      <c r="Q29" s="51">
        <v>46.473999999999997</v>
      </c>
      <c r="R29" s="53">
        <f t="shared" si="13"/>
        <v>106.47399999999999</v>
      </c>
      <c r="S29" s="19">
        <f t="shared" si="11"/>
        <v>100.30428352064511</v>
      </c>
      <c r="T29" s="53">
        <v>60</v>
      </c>
      <c r="U29" s="51">
        <v>46.957999999999998</v>
      </c>
      <c r="V29" s="51">
        <f t="shared" si="14"/>
        <v>106.958</v>
      </c>
      <c r="W29" s="19">
        <f t="shared" si="12"/>
        <v>100.76023777449106</v>
      </c>
      <c r="X29" s="135">
        <f>F52</f>
        <v>0.94205424348333977</v>
      </c>
      <c r="Y29" s="264"/>
      <c r="Z29" s="264"/>
      <c r="AA29" s="265"/>
      <c r="AB29" s="72"/>
      <c r="AC29" s="71"/>
      <c r="AD29" s="71"/>
      <c r="AE29" s="1"/>
      <c r="AF29" s="1"/>
      <c r="AG29" s="1"/>
    </row>
    <row r="30" spans="1:33" ht="14" customHeight="1">
      <c r="A30" s="8">
        <v>8</v>
      </c>
      <c r="B30" s="131" t="s">
        <v>145</v>
      </c>
      <c r="C30" s="16">
        <f t="shared" si="4"/>
        <v>107.17009260393213</v>
      </c>
      <c r="D30" s="10">
        <v>60</v>
      </c>
      <c r="E30" s="10">
        <v>56.411000000000001</v>
      </c>
      <c r="F30" s="18">
        <f t="shared" si="5"/>
        <v>116.411</v>
      </c>
      <c r="G30" s="19">
        <f t="shared" si="6"/>
        <v>109.66547653813906</v>
      </c>
      <c r="H30" s="53">
        <v>60</v>
      </c>
      <c r="I30" s="51">
        <v>51.963000000000001</v>
      </c>
      <c r="J30" s="53">
        <f t="shared" si="7"/>
        <v>111.96299999999999</v>
      </c>
      <c r="K30" s="16">
        <f t="shared" si="8"/>
        <v>105.47521926312517</v>
      </c>
      <c r="L30" s="53">
        <v>60</v>
      </c>
      <c r="M30" s="51">
        <v>52.021999999999998</v>
      </c>
      <c r="N30" s="53">
        <f t="shared" si="9"/>
        <v>112.02199999999999</v>
      </c>
      <c r="O30" s="16">
        <f t="shared" si="10"/>
        <v>105.53080046349068</v>
      </c>
      <c r="P30" s="53">
        <v>60</v>
      </c>
      <c r="Q30" s="51">
        <v>49.4</v>
      </c>
      <c r="R30" s="53">
        <f t="shared" si="13"/>
        <v>109.4</v>
      </c>
      <c r="S30" s="19">
        <f t="shared" si="11"/>
        <v>103.06073423707737</v>
      </c>
      <c r="T30" s="53">
        <v>60</v>
      </c>
      <c r="U30" s="51">
        <v>51.067999999999998</v>
      </c>
      <c r="V30" s="51">
        <f t="shared" si="14"/>
        <v>111.068</v>
      </c>
      <c r="W30" s="19">
        <f t="shared" si="12"/>
        <v>104.63208071520758</v>
      </c>
      <c r="X30" s="135">
        <f>F52</f>
        <v>0.94205424348333977</v>
      </c>
      <c r="Y30" s="264"/>
      <c r="Z30" s="264"/>
      <c r="AA30" s="265"/>
      <c r="AB30" s="72"/>
      <c r="AC30" s="71"/>
      <c r="AD30" s="71"/>
      <c r="AE30" s="1"/>
      <c r="AF30" s="1"/>
      <c r="AG30" s="1"/>
    </row>
    <row r="31" spans="1:33" ht="16">
      <c r="A31" s="8">
        <v>9</v>
      </c>
      <c r="B31" s="12" t="s">
        <v>146</v>
      </c>
      <c r="C31" s="16">
        <f t="shared" si="4"/>
        <v>110.1896119678571</v>
      </c>
      <c r="D31" s="10">
        <v>60</v>
      </c>
      <c r="E31" s="10">
        <v>61.008000000000003</v>
      </c>
      <c r="F31" s="18">
        <f t="shared" si="5"/>
        <v>121.00800000000001</v>
      </c>
      <c r="G31" s="19">
        <f t="shared" si="6"/>
        <v>113.99609989543198</v>
      </c>
      <c r="H31" s="53">
        <v>60</v>
      </c>
      <c r="I31" s="51">
        <v>52.363999999999997</v>
      </c>
      <c r="J31" s="53">
        <f t="shared" si="7"/>
        <v>112.364</v>
      </c>
      <c r="K31" s="16">
        <f t="shared" si="8"/>
        <v>105.85298301476199</v>
      </c>
      <c r="L31" s="53">
        <v>60</v>
      </c>
      <c r="M31" s="51">
        <v>53.372</v>
      </c>
      <c r="N31" s="53">
        <f t="shared" si="9"/>
        <v>113.372</v>
      </c>
      <c r="O31" s="16">
        <f t="shared" si="10"/>
        <v>106.80257369219319</v>
      </c>
      <c r="P31" s="53">
        <v>60</v>
      </c>
      <c r="Q31" s="51">
        <v>50.807000000000002</v>
      </c>
      <c r="R31" s="53">
        <f t="shared" si="13"/>
        <v>110.807</v>
      </c>
      <c r="S31" s="19">
        <f t="shared" si="11"/>
        <v>104.38620455765843</v>
      </c>
      <c r="T31" s="53">
        <v>60</v>
      </c>
      <c r="U31" s="51">
        <v>55.164000000000001</v>
      </c>
      <c r="V31" s="51">
        <f t="shared" si="14"/>
        <v>115.164</v>
      </c>
      <c r="W31" s="19">
        <f t="shared" si="12"/>
        <v>108.49073489651535</v>
      </c>
      <c r="X31" s="135">
        <f>F52</f>
        <v>0.94205424348333977</v>
      </c>
      <c r="Y31" s="264"/>
      <c r="Z31" s="264"/>
      <c r="AA31" s="265"/>
    </row>
    <row r="32" spans="1:33" ht="16">
      <c r="A32" s="8">
        <v>10</v>
      </c>
      <c r="B32" s="29" t="s">
        <v>147</v>
      </c>
      <c r="C32" s="16">
        <f t="shared" si="4"/>
        <v>109.47153112076192</v>
      </c>
      <c r="D32" s="10">
        <v>60</v>
      </c>
      <c r="E32" s="10">
        <v>61.509</v>
      </c>
      <c r="F32" s="18">
        <f t="shared" si="5"/>
        <v>121.509</v>
      </c>
      <c r="G32" s="19">
        <f t="shared" si="6"/>
        <v>114.46806907141713</v>
      </c>
      <c r="H32" s="53">
        <v>60</v>
      </c>
      <c r="I32" s="51">
        <v>52.067999999999998</v>
      </c>
      <c r="J32" s="53">
        <f t="shared" si="7"/>
        <v>112.068</v>
      </c>
      <c r="K32" s="16">
        <f t="shared" si="8"/>
        <v>105.57413495869092</v>
      </c>
      <c r="L32" s="53">
        <v>60</v>
      </c>
      <c r="M32" s="51">
        <v>52.466999999999999</v>
      </c>
      <c r="N32" s="53">
        <f t="shared" si="9"/>
        <v>112.467</v>
      </c>
      <c r="O32" s="16">
        <f t="shared" si="10"/>
        <v>105.95001460184078</v>
      </c>
      <c r="P32" s="53">
        <v>60</v>
      </c>
      <c r="Q32" s="51">
        <v>49.389000000000003</v>
      </c>
      <c r="R32" s="53">
        <f t="shared" si="13"/>
        <v>109.38900000000001</v>
      </c>
      <c r="S32" s="19">
        <f t="shared" si="11"/>
        <v>103.05037164039906</v>
      </c>
      <c r="T32" s="53">
        <v>60</v>
      </c>
      <c r="U32" s="51">
        <v>49.680999999999997</v>
      </c>
      <c r="V32" s="51">
        <f t="shared" si="14"/>
        <v>109.681</v>
      </c>
      <c r="W32" s="19">
        <f t="shared" si="12"/>
        <v>103.32545147949618</v>
      </c>
      <c r="X32" s="135">
        <f>F52</f>
        <v>0.94205424348333977</v>
      </c>
      <c r="Y32" s="264"/>
      <c r="Z32" s="264"/>
      <c r="AA32" s="265"/>
    </row>
    <row r="33" spans="1:31" ht="16">
      <c r="A33" s="8">
        <v>11</v>
      </c>
      <c r="B33" s="12" t="s">
        <v>148</v>
      </c>
      <c r="C33" s="16">
        <f t="shared" si="4"/>
        <v>108.88274721858483</v>
      </c>
      <c r="D33" s="10">
        <v>60</v>
      </c>
      <c r="E33" s="10">
        <v>58.765999999999998</v>
      </c>
      <c r="F33" s="18">
        <f t="shared" si="5"/>
        <v>118.76599999999999</v>
      </c>
      <c r="G33" s="19">
        <f t="shared" si="6"/>
        <v>111.88401428154232</v>
      </c>
      <c r="H33" s="53">
        <v>60</v>
      </c>
      <c r="I33" s="51">
        <v>53.593000000000004</v>
      </c>
      <c r="J33" s="53">
        <f t="shared" si="7"/>
        <v>113.593</v>
      </c>
      <c r="K33" s="16">
        <f t="shared" si="8"/>
        <v>107.01076768000301</v>
      </c>
      <c r="L33" s="53">
        <v>60</v>
      </c>
      <c r="M33" s="51">
        <v>54.457999999999998</v>
      </c>
      <c r="N33" s="53">
        <f t="shared" si="9"/>
        <v>114.458</v>
      </c>
      <c r="O33" s="16">
        <f t="shared" si="10"/>
        <v>107.8256446006161</v>
      </c>
      <c r="P33" s="53">
        <v>60</v>
      </c>
      <c r="Q33" s="51">
        <v>50.481999999999999</v>
      </c>
      <c r="R33" s="53">
        <f t="shared" si="13"/>
        <v>110.482</v>
      </c>
      <c r="S33" s="19">
        <f t="shared" si="11"/>
        <v>104.08003692852634</v>
      </c>
      <c r="T33" s="53">
        <v>60</v>
      </c>
      <c r="U33" s="51">
        <v>51.043999999999997</v>
      </c>
      <c r="V33" s="51">
        <f t="shared" si="14"/>
        <v>111.044</v>
      </c>
      <c r="W33" s="19">
        <f t="shared" si="12"/>
        <v>104.60947141336398</v>
      </c>
      <c r="X33" s="135">
        <f>F52</f>
        <v>0.94205424348333977</v>
      </c>
      <c r="Y33" s="264"/>
      <c r="Z33" s="264"/>
      <c r="AA33" s="265"/>
    </row>
    <row r="34" spans="1:31" ht="16">
      <c r="A34" s="8">
        <v>12</v>
      </c>
      <c r="B34" s="29" t="s">
        <v>149</v>
      </c>
      <c r="C34" s="16">
        <f t="shared" si="4"/>
        <v>108.29843807406429</v>
      </c>
      <c r="D34" s="10">
        <v>60</v>
      </c>
      <c r="E34" s="10">
        <v>57.198999999999998</v>
      </c>
      <c r="F34" s="18">
        <f t="shared" si="5"/>
        <v>117.199</v>
      </c>
      <c r="G34" s="19">
        <f t="shared" si="6"/>
        <v>110.40781528200394</v>
      </c>
      <c r="H34" s="53">
        <v>60</v>
      </c>
      <c r="I34" s="51">
        <v>48.758000000000003</v>
      </c>
      <c r="J34" s="53">
        <f t="shared" si="7"/>
        <v>108.75800000000001</v>
      </c>
      <c r="K34" s="16">
        <f t="shared" si="8"/>
        <v>102.45593541276108</v>
      </c>
      <c r="L34" s="53">
        <v>60</v>
      </c>
      <c r="M34" s="51">
        <v>48.932000000000002</v>
      </c>
      <c r="N34" s="53">
        <f t="shared" si="9"/>
        <v>108.932</v>
      </c>
      <c r="O34" s="16">
        <f t="shared" si="10"/>
        <v>102.61985285112716</v>
      </c>
      <c r="P34" s="53">
        <v>60</v>
      </c>
      <c r="Q34" s="51">
        <v>49.676000000000002</v>
      </c>
      <c r="R34" s="53">
        <f t="shared" si="13"/>
        <v>109.676</v>
      </c>
      <c r="S34" s="19">
        <f t="shared" si="11"/>
        <v>103.32074120827878</v>
      </c>
      <c r="T34" s="53">
        <v>60</v>
      </c>
      <c r="U34" s="51">
        <v>63.517000000000003</v>
      </c>
      <c r="V34" s="51">
        <f t="shared" si="14"/>
        <v>123.517</v>
      </c>
      <c r="W34" s="19">
        <f t="shared" si="12"/>
        <v>116.35971399233168</v>
      </c>
      <c r="X34" s="135">
        <f>F52</f>
        <v>0.94205424348333977</v>
      </c>
      <c r="Y34" s="264"/>
      <c r="Z34" s="264"/>
      <c r="AA34" s="265"/>
      <c r="AB34" s="73"/>
      <c r="AC34" s="73"/>
      <c r="AD34" s="73"/>
      <c r="AE34" s="1"/>
    </row>
    <row r="35" spans="1:31" ht="16">
      <c r="A35" s="8">
        <v>13</v>
      </c>
      <c r="B35" s="29" t="s">
        <v>150</v>
      </c>
      <c r="C35" s="16">
        <f t="shared" si="4"/>
        <v>105.76984672777459</v>
      </c>
      <c r="D35" s="10">
        <v>60</v>
      </c>
      <c r="E35" s="10">
        <v>55.872</v>
      </c>
      <c r="F35" s="18">
        <f t="shared" si="5"/>
        <v>115.872</v>
      </c>
      <c r="G35" s="19">
        <f t="shared" si="6"/>
        <v>109.15770930090154</v>
      </c>
      <c r="H35" s="53">
        <v>60</v>
      </c>
      <c r="I35" s="51">
        <v>49.656999999999996</v>
      </c>
      <c r="J35" s="53">
        <f t="shared" si="7"/>
        <v>109.657</v>
      </c>
      <c r="K35" s="16">
        <f t="shared" si="8"/>
        <v>103.30284217765258</v>
      </c>
      <c r="L35" s="53">
        <v>60</v>
      </c>
      <c r="M35" s="51">
        <v>50.232999999999997</v>
      </c>
      <c r="N35" s="53">
        <f t="shared" si="9"/>
        <v>110.233</v>
      </c>
      <c r="O35" s="16">
        <f t="shared" si="10"/>
        <v>103.84546542189899</v>
      </c>
      <c r="P35" s="53">
        <v>60</v>
      </c>
      <c r="Q35" s="51">
        <v>46.956000000000003</v>
      </c>
      <c r="R35" s="53">
        <f t="shared" si="13"/>
        <v>106.956</v>
      </c>
      <c r="S35" s="19">
        <f t="shared" si="11"/>
        <v>100.7583536660041</v>
      </c>
      <c r="T35" s="53">
        <v>60</v>
      </c>
      <c r="U35" s="51">
        <v>47.872</v>
      </c>
      <c r="V35" s="51">
        <f t="shared" si="14"/>
        <v>107.872</v>
      </c>
      <c r="W35" s="19">
        <f t="shared" si="12"/>
        <v>101.62127535303483</v>
      </c>
      <c r="X35" s="135">
        <f>F52</f>
        <v>0.94205424348333977</v>
      </c>
      <c r="Y35" s="264"/>
      <c r="Z35" s="264"/>
      <c r="AA35" s="265"/>
      <c r="AE35" s="1"/>
    </row>
    <row r="36" spans="1:31" ht="16">
      <c r="A36" s="8">
        <v>14</v>
      </c>
      <c r="B36" s="118" t="s">
        <v>151</v>
      </c>
      <c r="C36" s="16">
        <f t="shared" si="4"/>
        <v>107.44423038878578</v>
      </c>
      <c r="D36" s="10">
        <v>60</v>
      </c>
      <c r="E36" s="10">
        <v>58.222000000000001</v>
      </c>
      <c r="F36" s="18">
        <f t="shared" si="5"/>
        <v>118.22200000000001</v>
      </c>
      <c r="G36" s="19">
        <f t="shared" si="6"/>
        <v>111.3715367730874</v>
      </c>
      <c r="H36" s="53">
        <v>60</v>
      </c>
      <c r="I36" s="51">
        <v>51.598999999999997</v>
      </c>
      <c r="J36" s="53">
        <f t="shared" si="7"/>
        <v>111.59899999999999</v>
      </c>
      <c r="K36" s="16">
        <f t="shared" si="8"/>
        <v>105.13231151849722</v>
      </c>
      <c r="L36" s="53">
        <v>60</v>
      </c>
      <c r="M36" s="51">
        <v>52.805999999999997</v>
      </c>
      <c r="N36" s="53">
        <f t="shared" si="9"/>
        <v>112.806</v>
      </c>
      <c r="O36" s="16">
        <f t="shared" si="10"/>
        <v>106.26937099038162</v>
      </c>
      <c r="P36" s="53">
        <v>60</v>
      </c>
      <c r="Q36" s="51">
        <v>47.454999999999998</v>
      </c>
      <c r="R36" s="53">
        <f t="shared" si="13"/>
        <v>107.455</v>
      </c>
      <c r="S36" s="19">
        <f t="shared" si="11"/>
        <v>101.22843873350227</v>
      </c>
      <c r="T36" s="53">
        <v>60</v>
      </c>
      <c r="U36" s="51">
        <v>47.677</v>
      </c>
      <c r="V36" s="51">
        <f t="shared" si="14"/>
        <v>107.67699999999999</v>
      </c>
      <c r="W36" s="19">
        <f t="shared" si="12"/>
        <v>101.43757477555558</v>
      </c>
      <c r="X36" s="135">
        <f>F52</f>
        <v>0.94205424348333977</v>
      </c>
      <c r="Y36" s="264"/>
      <c r="Z36" s="264"/>
      <c r="AA36" s="265"/>
      <c r="AB36" s="71"/>
      <c r="AC36" s="1"/>
      <c r="AD36" s="1"/>
      <c r="AE36" s="1"/>
    </row>
    <row r="37" spans="1:31" ht="16">
      <c r="A37" s="8">
        <v>15</v>
      </c>
      <c r="B37" s="131" t="s">
        <v>152</v>
      </c>
      <c r="C37" s="16">
        <f t="shared" si="4"/>
        <v>105.92622773219281</v>
      </c>
      <c r="D37" s="10">
        <v>60</v>
      </c>
      <c r="E37" s="10">
        <v>56.790999999999997</v>
      </c>
      <c r="F37" s="18">
        <f t="shared" si="5"/>
        <v>116.791</v>
      </c>
      <c r="G37" s="19">
        <f t="shared" si="6"/>
        <v>110.02345715066274</v>
      </c>
      <c r="H37" s="53">
        <v>60</v>
      </c>
      <c r="I37" s="51">
        <v>48.627000000000002</v>
      </c>
      <c r="J37" s="53">
        <f t="shared" si="7"/>
        <v>108.62700000000001</v>
      </c>
      <c r="K37" s="16">
        <f t="shared" si="8"/>
        <v>102.33252630686476</v>
      </c>
      <c r="L37" s="53">
        <v>60</v>
      </c>
      <c r="M37" s="51">
        <v>48.881999999999998</v>
      </c>
      <c r="N37" s="53">
        <f t="shared" si="9"/>
        <v>108.88200000000001</v>
      </c>
      <c r="O37" s="16">
        <f t="shared" si="10"/>
        <v>102.57275013895301</v>
      </c>
      <c r="P37" s="53">
        <v>60</v>
      </c>
      <c r="Q37" s="51">
        <v>46.850999999999999</v>
      </c>
      <c r="R37" s="53">
        <f t="shared" si="13"/>
        <v>106.851</v>
      </c>
      <c r="S37" s="19">
        <f t="shared" si="11"/>
        <v>100.65943797043833</v>
      </c>
      <c r="T37" s="53">
        <v>60</v>
      </c>
      <c r="U37" s="51">
        <v>48.01</v>
      </c>
      <c r="V37" s="51">
        <f t="shared" si="14"/>
        <v>108.00999999999999</v>
      </c>
      <c r="W37" s="19">
        <f t="shared" si="12"/>
        <v>101.75127883863551</v>
      </c>
      <c r="X37" s="135">
        <f>F52</f>
        <v>0.94205424348333977</v>
      </c>
      <c r="Y37" s="264"/>
      <c r="Z37" s="264"/>
      <c r="AA37" s="265"/>
      <c r="AB37" s="71"/>
      <c r="AC37" s="1"/>
      <c r="AD37" s="1"/>
      <c r="AE37" s="1"/>
    </row>
    <row r="38" spans="1:31" ht="16">
      <c r="A38" s="8">
        <v>88</v>
      </c>
      <c r="B38" s="12" t="s">
        <v>153</v>
      </c>
      <c r="C38" s="16">
        <f t="shared" si="4"/>
        <v>109.56797392393854</v>
      </c>
      <c r="D38" s="10">
        <v>60</v>
      </c>
      <c r="E38" s="10">
        <v>60.426000000000002</v>
      </c>
      <c r="F38" s="18">
        <f t="shared" si="5"/>
        <v>120.426</v>
      </c>
      <c r="G38" s="19">
        <f t="shared" si="6"/>
        <v>113.44782432572468</v>
      </c>
      <c r="H38" s="53">
        <v>60</v>
      </c>
      <c r="I38" s="51">
        <v>52.942</v>
      </c>
      <c r="J38" s="53">
        <f t="shared" si="7"/>
        <v>112.94200000000001</v>
      </c>
      <c r="K38" s="16">
        <f t="shared" si="8"/>
        <v>106.39749036749537</v>
      </c>
      <c r="L38" s="53">
        <v>60</v>
      </c>
      <c r="M38" s="51">
        <v>53.674999999999997</v>
      </c>
      <c r="N38" s="53">
        <f t="shared" si="9"/>
        <v>113.675</v>
      </c>
      <c r="O38" s="16">
        <f t="shared" si="10"/>
        <v>107.08801612796864</v>
      </c>
      <c r="P38" s="53">
        <v>60</v>
      </c>
      <c r="Q38" s="51">
        <v>50.183</v>
      </c>
      <c r="R38" s="53">
        <f t="shared" si="13"/>
        <v>110.18299999999999</v>
      </c>
      <c r="S38" s="19">
        <f t="shared" si="11"/>
        <v>103.79836270972481</v>
      </c>
      <c r="T38" s="53">
        <v>60</v>
      </c>
      <c r="U38" s="51">
        <v>51.956000000000003</v>
      </c>
      <c r="V38" s="51">
        <f t="shared" si="14"/>
        <v>111.956</v>
      </c>
      <c r="W38" s="19">
        <f t="shared" si="12"/>
        <v>105.46862488342079</v>
      </c>
      <c r="X38" s="135">
        <f>F52</f>
        <v>0.94205424348333977</v>
      </c>
      <c r="Y38" s="264"/>
      <c r="Z38" s="264"/>
      <c r="AA38" s="265"/>
      <c r="AE38" s="1"/>
    </row>
    <row r="39" spans="1:31" ht="16">
      <c r="A39" s="24">
        <v>99</v>
      </c>
      <c r="B39" s="170" t="s">
        <v>96</v>
      </c>
      <c r="C39" s="25">
        <f t="shared" si="4"/>
        <v>108.76263530254072</v>
      </c>
      <c r="D39" s="45">
        <v>60</v>
      </c>
      <c r="E39" s="45">
        <v>59.927</v>
      </c>
      <c r="F39" s="27">
        <f t="shared" si="5"/>
        <v>119.92699999999999</v>
      </c>
      <c r="G39" s="28">
        <f t="shared" si="6"/>
        <v>112.97773925822648</v>
      </c>
      <c r="H39" s="67">
        <v>60</v>
      </c>
      <c r="I39" s="133">
        <v>51.781999999999996</v>
      </c>
      <c r="J39" s="67">
        <f t="shared" si="7"/>
        <v>111.782</v>
      </c>
      <c r="K39" s="25">
        <f t="shared" si="8"/>
        <v>105.30470744505469</v>
      </c>
      <c r="L39" s="67">
        <v>60</v>
      </c>
      <c r="M39" s="133">
        <v>52.215000000000003</v>
      </c>
      <c r="N39" s="67">
        <f t="shared" si="9"/>
        <v>112.215</v>
      </c>
      <c r="O39" s="25">
        <f t="shared" si="10"/>
        <v>105.71261693248297</v>
      </c>
      <c r="P39" s="67">
        <v>60</v>
      </c>
      <c r="Q39" s="133">
        <v>49.908999999999999</v>
      </c>
      <c r="R39" s="67">
        <f t="shared" si="13"/>
        <v>109.90899999999999</v>
      </c>
      <c r="S39" s="28">
        <f t="shared" si="11"/>
        <v>103.54023984701038</v>
      </c>
      <c r="T39" s="67">
        <v>60</v>
      </c>
      <c r="U39" s="133">
        <v>50.006999999999998</v>
      </c>
      <c r="V39" s="133">
        <f t="shared" si="14"/>
        <v>110.00700000000001</v>
      </c>
      <c r="W39" s="28">
        <f t="shared" si="12"/>
        <v>103.63256116287177</v>
      </c>
      <c r="X39" s="136">
        <f>F52</f>
        <v>0.94205424348333977</v>
      </c>
      <c r="Y39" s="266"/>
      <c r="Z39" s="266"/>
      <c r="AA39" s="267"/>
      <c r="AB39" s="71"/>
      <c r="AC39" s="1"/>
      <c r="AD39" s="1"/>
      <c r="AE39" s="1"/>
    </row>
    <row r="40" spans="1:31">
      <c r="A40" s="1"/>
      <c r="D40" s="2"/>
      <c r="E40" s="2"/>
      <c r="F40" s="2"/>
      <c r="V40" s="1"/>
      <c r="W40" s="1"/>
      <c r="X40" s="1"/>
      <c r="Y40" s="1"/>
      <c r="Z40" s="1"/>
    </row>
    <row r="41" spans="1:31" ht="28" customHeight="1">
      <c r="A41" s="253" t="s">
        <v>126</v>
      </c>
      <c r="B41" s="254"/>
      <c r="C41" s="255"/>
      <c r="F41" s="2"/>
    </row>
    <row r="42" spans="1:31" ht="16">
      <c r="A42" s="8" t="s">
        <v>67</v>
      </c>
      <c r="B42" s="9" t="s">
        <v>87</v>
      </c>
      <c r="C42" s="30">
        <v>105.8</v>
      </c>
      <c r="D42" s="31"/>
      <c r="E42" s="2"/>
      <c r="F42" s="1"/>
      <c r="G42" s="250"/>
      <c r="H42" s="250"/>
      <c r="I42" s="1"/>
    </row>
    <row r="43" spans="1:31" ht="16">
      <c r="A43" s="8" t="s">
        <v>70</v>
      </c>
      <c r="B43" s="131" t="s">
        <v>135</v>
      </c>
      <c r="C43" s="30">
        <v>105.9</v>
      </c>
      <c r="D43" s="31"/>
      <c r="E43" s="2"/>
      <c r="F43" s="31"/>
      <c r="G43" s="32"/>
      <c r="H43" s="33"/>
      <c r="I43" s="1"/>
    </row>
    <row r="44" spans="1:31" ht="16">
      <c r="A44" s="8" t="s">
        <v>72</v>
      </c>
      <c r="B44" s="13" t="s">
        <v>131</v>
      </c>
      <c r="C44" s="30">
        <v>106.5</v>
      </c>
      <c r="D44" s="31"/>
      <c r="E44" s="2"/>
      <c r="F44" s="2"/>
    </row>
    <row r="45" spans="1:31" ht="16">
      <c r="A45" s="8" t="s">
        <v>73</v>
      </c>
      <c r="B45" s="13" t="s">
        <v>154</v>
      </c>
      <c r="C45" s="30">
        <v>106.6</v>
      </c>
      <c r="D45" s="32"/>
      <c r="E45" s="2"/>
      <c r="F45" s="2"/>
    </row>
    <row r="46" spans="1:31" ht="16">
      <c r="A46" s="8" t="s">
        <v>74</v>
      </c>
      <c r="B46" s="12" t="s">
        <v>155</v>
      </c>
      <c r="C46" s="30">
        <v>107</v>
      </c>
      <c r="D46" s="32"/>
      <c r="E46" s="2"/>
      <c r="F46" s="2"/>
    </row>
    <row r="47" spans="1:31" ht="16">
      <c r="A47" s="5" t="s">
        <v>156</v>
      </c>
      <c r="B47" s="29" t="s">
        <v>84</v>
      </c>
      <c r="C47" s="30">
        <v>107.3</v>
      </c>
      <c r="D47" s="32"/>
      <c r="E47" s="2"/>
      <c r="F47" s="2"/>
    </row>
    <row r="48" spans="1:31" ht="16">
      <c r="A48" s="5" t="s">
        <v>157</v>
      </c>
      <c r="B48" s="118" t="s">
        <v>100</v>
      </c>
      <c r="C48" s="30">
        <v>107.4</v>
      </c>
      <c r="D48" s="32"/>
      <c r="E48" s="2"/>
      <c r="F48" s="2"/>
    </row>
    <row r="49" spans="1:8" ht="16">
      <c r="A49" s="36"/>
      <c r="B49" s="37" t="s">
        <v>78</v>
      </c>
      <c r="C49" s="38">
        <f>AVERAGE(C42:C48)</f>
        <v>106.64285714285712</v>
      </c>
      <c r="D49" s="39"/>
      <c r="E49" s="2"/>
      <c r="F49" s="2"/>
    </row>
    <row r="51" spans="1:8" ht="16">
      <c r="A51" s="4" t="s">
        <v>128</v>
      </c>
      <c r="B51" s="256" t="s">
        <v>68</v>
      </c>
      <c r="C51" s="256"/>
      <c r="D51" s="40"/>
      <c r="E51" s="41"/>
      <c r="F51" s="42" t="s">
        <v>69</v>
      </c>
      <c r="G51" s="1"/>
      <c r="H51" s="1"/>
    </row>
    <row r="52" spans="1:8" ht="16" customHeight="1">
      <c r="A52" s="171" t="s">
        <v>85</v>
      </c>
      <c r="B52" s="44">
        <v>100</v>
      </c>
      <c r="C52" s="45">
        <v>106.151</v>
      </c>
      <c r="D52" s="44"/>
      <c r="E52" s="46"/>
      <c r="F52" s="47">
        <f>B52/C52</f>
        <v>0.94205424348333977</v>
      </c>
      <c r="G52" s="1"/>
      <c r="H52" s="1"/>
    </row>
  </sheetData>
  <mergeCells count="41">
    <mergeCell ref="A1:V1"/>
    <mergeCell ref="S2:V2"/>
    <mergeCell ref="S3:V3"/>
    <mergeCell ref="S4:V4"/>
    <mergeCell ref="S5:V5"/>
    <mergeCell ref="S6:V6"/>
    <mergeCell ref="S7:V7"/>
    <mergeCell ref="S8:V8"/>
    <mergeCell ref="S9:V9"/>
    <mergeCell ref="S10:V10"/>
    <mergeCell ref="S11:V11"/>
    <mergeCell ref="S12:V12"/>
    <mergeCell ref="S13:V13"/>
    <mergeCell ref="S14:V14"/>
    <mergeCell ref="S15:V15"/>
    <mergeCell ref="S16:V16"/>
    <mergeCell ref="S17:V17"/>
    <mergeCell ref="S18:V18"/>
    <mergeCell ref="S19:V19"/>
    <mergeCell ref="A21:AA21"/>
    <mergeCell ref="Y22:AA22"/>
    <mergeCell ref="Y23:AA23"/>
    <mergeCell ref="Y24:AA24"/>
    <mergeCell ref="Y25:AA25"/>
    <mergeCell ref="Y26:AA26"/>
    <mergeCell ref="Y27:AA27"/>
    <mergeCell ref="Y28:AA28"/>
    <mergeCell ref="Y29:AA29"/>
    <mergeCell ref="Y30:AA30"/>
    <mergeCell ref="Y31:AA31"/>
    <mergeCell ref="Y32:AA32"/>
    <mergeCell ref="Y33:AA33"/>
    <mergeCell ref="Y34:AA34"/>
    <mergeCell ref="Y35:AA35"/>
    <mergeCell ref="Y36:AA36"/>
    <mergeCell ref="B51:C51"/>
    <mergeCell ref="Y37:AA37"/>
    <mergeCell ref="Y38:AA38"/>
    <mergeCell ref="Y39:AA39"/>
    <mergeCell ref="A41:C41"/>
    <mergeCell ref="G42:H42"/>
  </mergeCells>
  <phoneticPr fontId="13" type="noConversion"/>
  <pageMargins left="0.69930555555555596" right="0.69930555555555596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54"/>
  <sheetViews>
    <sheetView workbookViewId="0">
      <selection activeCell="O7" sqref="O7:V9"/>
    </sheetView>
  </sheetViews>
  <sheetFormatPr baseColWidth="10" defaultColWidth="8.83203125" defaultRowHeight="12" x14ac:dyDescent="0"/>
  <cols>
    <col min="1" max="1" width="8.83203125" style="1"/>
    <col min="2" max="2" width="14.5" style="1" customWidth="1"/>
    <col min="3" max="3" width="12.6640625" style="1" customWidth="1"/>
    <col min="4" max="4" width="12.6640625" style="1" hidden="1" customWidth="1"/>
    <col min="5" max="5" width="8.83203125" style="1" hidden="1" customWidth="1"/>
    <col min="6" max="6" width="13.33203125" style="1" customWidth="1"/>
    <col min="7" max="7" width="18.1640625" style="1" customWidth="1"/>
    <col min="8" max="8" width="18.1640625" style="1" hidden="1" customWidth="1"/>
    <col min="9" max="9" width="13" style="1" hidden="1" customWidth="1"/>
    <col min="10" max="10" width="19.83203125" style="1" customWidth="1"/>
    <col min="11" max="11" width="13" style="1" customWidth="1"/>
    <col min="12" max="12" width="12.6640625" style="1" hidden="1" customWidth="1"/>
    <col min="13" max="13" width="13" style="1" hidden="1" customWidth="1"/>
    <col min="14" max="15" width="13" style="1" customWidth="1"/>
    <col min="16" max="16" width="24.5" style="1" hidden="1" customWidth="1"/>
    <col min="17" max="17" width="13" style="1" hidden="1" customWidth="1"/>
    <col min="18" max="18" width="13" style="1" customWidth="1"/>
    <col min="19" max="19" width="17.83203125" style="1" customWidth="1"/>
    <col min="20" max="20" width="18" style="1" hidden="1" customWidth="1"/>
    <col min="21" max="21" width="15.5" style="1" hidden="1" customWidth="1"/>
    <col min="22" max="22" width="13" style="1" customWidth="1"/>
    <col min="23" max="23" width="15.83203125" style="1" customWidth="1"/>
    <col min="24" max="26" width="13" style="1" hidden="1" customWidth="1"/>
    <col min="27" max="27" width="55.6640625" style="1" customWidth="1"/>
    <col min="28" max="28" width="30.6640625" style="1" customWidth="1"/>
    <col min="29" max="29" width="13" style="1" customWidth="1"/>
    <col min="30" max="16384" width="8.83203125" style="1"/>
  </cols>
  <sheetData>
    <row r="1" spans="1:28" ht="28" customHeight="1">
      <c r="A1" s="261" t="s">
        <v>158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3"/>
      <c r="W1" s="112"/>
    </row>
    <row r="2" spans="1:28" ht="16">
      <c r="A2" s="77" t="s">
        <v>39</v>
      </c>
      <c r="B2" s="78" t="s">
        <v>38</v>
      </c>
      <c r="C2" s="78" t="s">
        <v>40</v>
      </c>
      <c r="D2" s="79"/>
      <c r="E2" s="79"/>
      <c r="F2" s="78" t="s">
        <v>41</v>
      </c>
      <c r="G2" s="80" t="s">
        <v>79</v>
      </c>
      <c r="H2" s="79"/>
      <c r="I2" s="79"/>
      <c r="J2" s="78" t="s">
        <v>43</v>
      </c>
      <c r="K2" s="78" t="s">
        <v>44</v>
      </c>
      <c r="L2" s="79"/>
      <c r="M2" s="78"/>
      <c r="N2" s="78" t="s">
        <v>45</v>
      </c>
      <c r="O2" s="103" t="s">
        <v>103</v>
      </c>
      <c r="P2" s="104"/>
      <c r="Q2" s="103"/>
      <c r="R2" s="103" t="s">
        <v>104</v>
      </c>
      <c r="S2" s="283" t="s">
        <v>105</v>
      </c>
      <c r="T2" s="283"/>
      <c r="U2" s="283"/>
      <c r="V2" s="284"/>
    </row>
    <row r="3" spans="1:28" ht="16">
      <c r="A3" s="8">
        <v>1</v>
      </c>
      <c r="B3" s="6" t="s">
        <v>46</v>
      </c>
      <c r="C3" s="6" t="s">
        <v>47</v>
      </c>
      <c r="D3" s="53"/>
      <c r="E3" s="53"/>
      <c r="F3" s="11">
        <f>AVERAGE(C18:C19)</f>
        <v>102.57014176018902</v>
      </c>
      <c r="G3" s="6">
        <v>0</v>
      </c>
      <c r="H3" s="53"/>
      <c r="I3" s="53"/>
      <c r="J3" s="11">
        <f>F3</f>
        <v>102.57014176018902</v>
      </c>
      <c r="K3" s="9">
        <f>C39</f>
        <v>102.22857142857143</v>
      </c>
      <c r="L3" s="53"/>
      <c r="M3" s="9"/>
      <c r="N3" s="9" t="s">
        <v>159</v>
      </c>
      <c r="O3" s="49"/>
      <c r="P3" s="50"/>
      <c r="Q3" s="49"/>
      <c r="R3" s="49"/>
      <c r="S3" s="257"/>
      <c r="T3" s="257"/>
      <c r="U3" s="257"/>
      <c r="V3" s="258"/>
    </row>
    <row r="4" spans="1:28" ht="16">
      <c r="A4" s="8">
        <v>2</v>
      </c>
      <c r="B4" s="6" t="s">
        <v>46</v>
      </c>
      <c r="C4" s="6" t="s">
        <v>49</v>
      </c>
      <c r="D4" s="53"/>
      <c r="E4" s="53"/>
      <c r="F4" s="11">
        <f>AVERAGE(C18:C19)</f>
        <v>102.57014176018902</v>
      </c>
      <c r="G4" s="6">
        <v>0</v>
      </c>
      <c r="H4" s="53"/>
      <c r="I4" s="53"/>
      <c r="J4" s="11">
        <f t="shared" ref="J4:J6" si="0">F4</f>
        <v>102.57014176018902</v>
      </c>
      <c r="K4" s="9">
        <f>C39</f>
        <v>102.22857142857143</v>
      </c>
      <c r="L4" s="53"/>
      <c r="M4" s="9"/>
      <c r="N4" s="9" t="s">
        <v>159</v>
      </c>
      <c r="O4" s="49"/>
      <c r="P4" s="50"/>
      <c r="Q4" s="49"/>
      <c r="R4" s="49"/>
      <c r="S4" s="257"/>
      <c r="T4" s="257"/>
      <c r="U4" s="257"/>
      <c r="V4" s="258"/>
    </row>
    <row r="5" spans="1:28" ht="16">
      <c r="A5" s="8">
        <v>3</v>
      </c>
      <c r="B5" s="6" t="s">
        <v>46</v>
      </c>
      <c r="C5" s="6" t="s">
        <v>50</v>
      </c>
      <c r="D5" s="53"/>
      <c r="E5" s="53"/>
      <c r="F5" s="11">
        <f>AVERAGE(C18:C19)</f>
        <v>102.57014176018902</v>
      </c>
      <c r="G5" s="6">
        <v>0</v>
      </c>
      <c r="H5" s="53"/>
      <c r="I5" s="53"/>
      <c r="J5" s="11">
        <f t="shared" si="0"/>
        <v>102.57014176018902</v>
      </c>
      <c r="K5" s="9">
        <f>C39</f>
        <v>102.22857142857143</v>
      </c>
      <c r="L5" s="53"/>
      <c r="M5" s="9"/>
      <c r="N5" s="9" t="s">
        <v>159</v>
      </c>
      <c r="O5" s="49"/>
      <c r="P5" s="50"/>
      <c r="Q5" s="49"/>
      <c r="R5" s="49"/>
      <c r="S5" s="257"/>
      <c r="T5" s="257"/>
      <c r="U5" s="257"/>
      <c r="V5" s="258"/>
    </row>
    <row r="6" spans="1:28" ht="16">
      <c r="A6" s="8">
        <v>4</v>
      </c>
      <c r="B6" s="6" t="s">
        <v>46</v>
      </c>
      <c r="C6" s="6" t="s">
        <v>51</v>
      </c>
      <c r="D6" s="53"/>
      <c r="E6" s="53"/>
      <c r="F6" s="11">
        <f>AVERAGE(C18:C19)</f>
        <v>102.57014176018902</v>
      </c>
      <c r="G6" s="6">
        <v>0</v>
      </c>
      <c r="H6" s="53"/>
      <c r="I6" s="53"/>
      <c r="J6" s="11">
        <f t="shared" si="0"/>
        <v>102.57014176018902</v>
      </c>
      <c r="K6" s="9">
        <f>C39</f>
        <v>102.22857142857143</v>
      </c>
      <c r="L6" s="53"/>
      <c r="M6" s="9"/>
      <c r="N6" s="9" t="s">
        <v>159</v>
      </c>
      <c r="O6" s="49"/>
      <c r="P6" s="50"/>
      <c r="Q6" s="49"/>
      <c r="R6" s="49"/>
      <c r="S6" s="257"/>
      <c r="T6" s="257"/>
      <c r="U6" s="257"/>
      <c r="V6" s="258"/>
    </row>
    <row r="7" spans="1:28" ht="16">
      <c r="A7" s="8">
        <v>5</v>
      </c>
      <c r="B7" s="6" t="s">
        <v>52</v>
      </c>
      <c r="C7" s="6" t="s">
        <v>53</v>
      </c>
      <c r="D7" s="53"/>
      <c r="E7" s="53"/>
      <c r="F7" s="9">
        <f>AVERAGE(C23:C24)</f>
        <v>101.21492911990549</v>
      </c>
      <c r="G7" s="6">
        <v>30</v>
      </c>
      <c r="H7" s="53"/>
      <c r="I7" s="53"/>
      <c r="J7" s="157">
        <f>F7+0.38</f>
        <v>101.59492911990549</v>
      </c>
      <c r="K7" s="9">
        <f>C39</f>
        <v>102.22857142857143</v>
      </c>
      <c r="L7" s="53"/>
      <c r="M7" s="9"/>
      <c r="N7" s="9" t="s">
        <v>159</v>
      </c>
      <c r="O7" s="49" t="s">
        <v>33</v>
      </c>
      <c r="P7" s="50"/>
      <c r="Q7" s="49"/>
      <c r="R7" s="60">
        <f>J7+0.58</f>
        <v>102.17492911990549</v>
      </c>
      <c r="S7" s="257" t="s">
        <v>160</v>
      </c>
      <c r="T7" s="257"/>
      <c r="U7" s="257"/>
      <c r="V7" s="258"/>
    </row>
    <row r="8" spans="1:28" ht="16">
      <c r="A8" s="8">
        <v>6</v>
      </c>
      <c r="B8" s="6" t="s">
        <v>52</v>
      </c>
      <c r="C8" s="6" t="s">
        <v>54</v>
      </c>
      <c r="D8" s="53"/>
      <c r="E8" s="53"/>
      <c r="F8" s="9">
        <f t="shared" ref="F8:F13" si="1">AVERAGE(C23:C24)</f>
        <v>101.21492911990549</v>
      </c>
      <c r="G8" s="6">
        <v>30</v>
      </c>
      <c r="H8" s="53"/>
      <c r="I8" s="53"/>
      <c r="J8" s="157">
        <f t="shared" ref="J8:J9" si="2">F8+0.38</f>
        <v>101.59492911990549</v>
      </c>
      <c r="K8" s="9">
        <f>C39</f>
        <v>102.22857142857143</v>
      </c>
      <c r="L8" s="53"/>
      <c r="M8" s="9"/>
      <c r="N8" s="9" t="s">
        <v>159</v>
      </c>
      <c r="O8" s="49" t="s">
        <v>33</v>
      </c>
      <c r="P8" s="50"/>
      <c r="Q8" s="49"/>
      <c r="R8" s="60">
        <f t="shared" ref="R8:R9" si="3">J8+0.58</f>
        <v>102.17492911990549</v>
      </c>
      <c r="S8" s="280" t="s">
        <v>160</v>
      </c>
      <c r="T8" s="281"/>
      <c r="U8" s="281"/>
      <c r="V8" s="282"/>
    </row>
    <row r="9" spans="1:28" ht="16">
      <c r="A9" s="8">
        <v>7</v>
      </c>
      <c r="B9" s="6" t="s">
        <v>52</v>
      </c>
      <c r="C9" s="6" t="s">
        <v>55</v>
      </c>
      <c r="D9" s="53"/>
      <c r="E9" s="53"/>
      <c r="F9" s="9">
        <f t="shared" ref="F9:F14" si="4">AVERAGE(C23:C24)</f>
        <v>101.21492911990549</v>
      </c>
      <c r="G9" s="6">
        <v>30</v>
      </c>
      <c r="H9" s="53"/>
      <c r="I9" s="53"/>
      <c r="J9" s="157">
        <f t="shared" si="2"/>
        <v>101.59492911990549</v>
      </c>
      <c r="K9" s="9">
        <f>C39</f>
        <v>102.22857142857143</v>
      </c>
      <c r="L9" s="53"/>
      <c r="M9" s="9"/>
      <c r="N9" s="9" t="s">
        <v>159</v>
      </c>
      <c r="O9" s="49" t="s">
        <v>33</v>
      </c>
      <c r="P9" s="50"/>
      <c r="Q9" s="49"/>
      <c r="R9" s="60">
        <f t="shared" si="3"/>
        <v>102.17492911990549</v>
      </c>
      <c r="S9" s="280" t="s">
        <v>160</v>
      </c>
      <c r="T9" s="281"/>
      <c r="U9" s="281"/>
      <c r="V9" s="282"/>
    </row>
    <row r="10" spans="1:28" ht="16">
      <c r="A10" s="8">
        <v>8</v>
      </c>
      <c r="B10" s="6" t="s">
        <v>56</v>
      </c>
      <c r="C10" s="6" t="s">
        <v>57</v>
      </c>
      <c r="D10" s="53"/>
      <c r="E10" s="53"/>
      <c r="F10" s="9">
        <f>AVERAGE(C26:C27)</f>
        <v>103.52470255674626</v>
      </c>
      <c r="G10" s="6">
        <v>0</v>
      </c>
      <c r="H10" s="53"/>
      <c r="I10" s="53"/>
      <c r="J10" s="158">
        <f t="shared" ref="J10:J14" si="5">F10</f>
        <v>103.52470255674626</v>
      </c>
      <c r="K10" s="9">
        <f>C39</f>
        <v>102.22857142857143</v>
      </c>
      <c r="L10" s="53"/>
      <c r="M10" s="9"/>
      <c r="N10" s="9" t="s">
        <v>159</v>
      </c>
      <c r="O10" s="50"/>
      <c r="P10" s="50"/>
      <c r="Q10" s="50"/>
      <c r="R10" s="49"/>
      <c r="S10" s="257"/>
      <c r="T10" s="257"/>
      <c r="U10" s="257"/>
      <c r="V10" s="258"/>
    </row>
    <row r="11" spans="1:28" ht="16">
      <c r="A11" s="8">
        <v>9</v>
      </c>
      <c r="B11" s="6" t="s">
        <v>56</v>
      </c>
      <c r="C11" s="6" t="s">
        <v>58</v>
      </c>
      <c r="D11" s="53"/>
      <c r="E11" s="53"/>
      <c r="F11" s="9">
        <f t="shared" si="1"/>
        <v>103.52470255674626</v>
      </c>
      <c r="G11" s="6">
        <v>0</v>
      </c>
      <c r="H11" s="53"/>
      <c r="I11" s="53"/>
      <c r="J11" s="158">
        <f t="shared" si="5"/>
        <v>103.52470255674626</v>
      </c>
      <c r="K11" s="9">
        <f>C39</f>
        <v>102.22857142857143</v>
      </c>
      <c r="L11" s="53"/>
      <c r="M11" s="9"/>
      <c r="N11" s="9" t="s">
        <v>159</v>
      </c>
      <c r="O11" s="50"/>
      <c r="P11" s="50"/>
      <c r="Q11" s="50"/>
      <c r="R11" s="49"/>
      <c r="S11" s="257"/>
      <c r="T11" s="257"/>
      <c r="U11" s="257"/>
      <c r="V11" s="258"/>
    </row>
    <row r="12" spans="1:28" ht="16">
      <c r="A12" s="8">
        <v>10</v>
      </c>
      <c r="B12" s="6" t="s">
        <v>56</v>
      </c>
      <c r="C12" s="6" t="s">
        <v>59</v>
      </c>
      <c r="D12" s="53"/>
      <c r="E12" s="53"/>
      <c r="F12" s="9">
        <f t="shared" si="4"/>
        <v>103.52470255674626</v>
      </c>
      <c r="G12" s="6">
        <v>0</v>
      </c>
      <c r="H12" s="53"/>
      <c r="I12" s="53"/>
      <c r="J12" s="158">
        <f t="shared" si="5"/>
        <v>103.52470255674626</v>
      </c>
      <c r="K12" s="9">
        <f>C39</f>
        <v>102.22857142857143</v>
      </c>
      <c r="L12" s="53"/>
      <c r="M12" s="9"/>
      <c r="N12" s="9" t="s">
        <v>159</v>
      </c>
      <c r="O12" s="50"/>
      <c r="P12" s="50"/>
      <c r="Q12" s="50"/>
      <c r="R12" s="49"/>
      <c r="S12" s="257"/>
      <c r="T12" s="257"/>
      <c r="U12" s="257"/>
      <c r="V12" s="258"/>
    </row>
    <row r="13" spans="1:28" ht="16">
      <c r="A13" s="143">
        <v>11</v>
      </c>
      <c r="B13" s="144" t="s">
        <v>161</v>
      </c>
      <c r="C13" s="144" t="s">
        <v>162</v>
      </c>
      <c r="D13" s="126"/>
      <c r="E13" s="126"/>
      <c r="F13" s="145">
        <f t="shared" si="1"/>
        <v>108.44728292971057</v>
      </c>
      <c r="G13" s="146">
        <v>0</v>
      </c>
      <c r="H13" s="126"/>
      <c r="I13" s="126"/>
      <c r="J13" s="159">
        <f t="shared" si="5"/>
        <v>108.44728292971057</v>
      </c>
      <c r="K13" s="160">
        <f>C39</f>
        <v>102.22857142857143</v>
      </c>
      <c r="L13" s="126"/>
      <c r="M13" s="160"/>
      <c r="N13" s="84" t="s">
        <v>159</v>
      </c>
      <c r="O13" s="161"/>
      <c r="P13" s="161"/>
      <c r="Q13" s="161"/>
      <c r="R13" s="167"/>
      <c r="S13" s="278"/>
      <c r="T13" s="278"/>
      <c r="U13" s="278"/>
      <c r="V13" s="279"/>
    </row>
    <row r="14" spans="1:28" ht="16">
      <c r="A14" s="147">
        <v>12</v>
      </c>
      <c r="B14" s="74" t="s">
        <v>107</v>
      </c>
      <c r="C14" s="74" t="s">
        <v>108</v>
      </c>
      <c r="D14" s="148"/>
      <c r="E14" s="148"/>
      <c r="F14" s="149">
        <f t="shared" si="4"/>
        <v>108.44728292971057</v>
      </c>
      <c r="G14" s="150">
        <v>0</v>
      </c>
      <c r="H14" s="148"/>
      <c r="I14" s="148"/>
      <c r="J14" s="162">
        <f t="shared" si="5"/>
        <v>108.44728292971057</v>
      </c>
      <c r="K14" s="163">
        <f>C39</f>
        <v>102.22857142857143</v>
      </c>
      <c r="L14" s="148"/>
      <c r="M14" s="163"/>
      <c r="N14" s="86" t="s">
        <v>159</v>
      </c>
      <c r="O14" s="164"/>
      <c r="P14" s="164"/>
      <c r="Q14" s="164"/>
      <c r="R14" s="168"/>
      <c r="S14" s="251"/>
      <c r="T14" s="251"/>
      <c r="U14" s="251"/>
      <c r="V14" s="252"/>
    </row>
    <row r="15" spans="1:28" s="75" customFormat="1" ht="16">
      <c r="B15" s="87"/>
      <c r="C15" s="87"/>
      <c r="D15" s="88"/>
      <c r="E15" s="88"/>
      <c r="F15" s="89"/>
      <c r="I15" s="88"/>
      <c r="J15" s="88"/>
      <c r="K15" s="107"/>
      <c r="L15" s="88"/>
      <c r="M15" s="88"/>
      <c r="N15" s="108"/>
      <c r="O15" s="108"/>
      <c r="P15" s="87"/>
      <c r="Q15" s="87"/>
      <c r="R15" s="87"/>
      <c r="S15" s="87"/>
      <c r="T15" s="87"/>
      <c r="U15" s="87"/>
    </row>
    <row r="16" spans="1:28" ht="28" customHeight="1">
      <c r="A16" s="261" t="s">
        <v>163</v>
      </c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3"/>
      <c r="AB16" s="75"/>
    </row>
    <row r="17" spans="1:28" ht="16">
      <c r="A17" s="8" t="s">
        <v>39</v>
      </c>
      <c r="B17" s="6" t="s">
        <v>111</v>
      </c>
      <c r="C17" s="14" t="s">
        <v>60</v>
      </c>
      <c r="D17" s="6"/>
      <c r="E17" s="6"/>
      <c r="F17" s="6" t="s">
        <v>61</v>
      </c>
      <c r="G17" s="14" t="s">
        <v>62</v>
      </c>
      <c r="H17" s="6"/>
      <c r="I17" s="6"/>
      <c r="J17" s="6" t="s">
        <v>63</v>
      </c>
      <c r="K17" s="14" t="s">
        <v>62</v>
      </c>
      <c r="L17" s="6"/>
      <c r="M17" s="6"/>
      <c r="N17" s="6" t="s">
        <v>64</v>
      </c>
      <c r="O17" s="14" t="s">
        <v>62</v>
      </c>
      <c r="P17" s="6"/>
      <c r="Q17" s="6"/>
      <c r="R17" s="6" t="s">
        <v>65</v>
      </c>
      <c r="S17" s="14" t="s">
        <v>62</v>
      </c>
      <c r="T17" s="6"/>
      <c r="U17" s="6"/>
      <c r="V17" s="6" t="s">
        <v>66</v>
      </c>
      <c r="W17" s="14" t="s">
        <v>62</v>
      </c>
      <c r="X17" s="6"/>
      <c r="Y17" s="257" t="s">
        <v>105</v>
      </c>
      <c r="Z17" s="257"/>
      <c r="AA17" s="258"/>
      <c r="AB17" s="75"/>
    </row>
    <row r="18" spans="1:28" ht="16">
      <c r="A18" s="8">
        <v>1</v>
      </c>
      <c r="B18" s="29" t="s">
        <v>112</v>
      </c>
      <c r="C18" s="20">
        <f t="shared" ref="C18:C29" si="6">G18*0.5+K18*0.125+O18*0.125+S18*0.125+W18*0.125</f>
        <v>102.33809383174415</v>
      </c>
      <c r="D18" s="53">
        <v>60</v>
      </c>
      <c r="E18" s="53">
        <v>60.097999999999999</v>
      </c>
      <c r="F18" s="10">
        <f t="shared" ref="F18:F29" si="7">SUM(D18:E18)</f>
        <v>120.098</v>
      </c>
      <c r="G18" s="16">
        <f t="shared" ref="G18:G29" si="8">F18*X18</f>
        <v>101.33997131043793</v>
      </c>
      <c r="H18" s="53">
        <v>60</v>
      </c>
      <c r="I18" s="53">
        <v>62.469000000000001</v>
      </c>
      <c r="J18" s="53">
        <f>SUM(H18:I18)</f>
        <v>122.46899999999999</v>
      </c>
      <c r="K18" s="16">
        <f t="shared" ref="K18:K29" si="9">J18*X18</f>
        <v>103.34064635895703</v>
      </c>
      <c r="L18" s="53">
        <v>60</v>
      </c>
      <c r="M18" s="53">
        <v>62.831000000000003</v>
      </c>
      <c r="N18" s="53">
        <f>SUM(L18:M18)</f>
        <v>122.831</v>
      </c>
      <c r="O18" s="16">
        <f t="shared" ref="O18:O29" si="10">N18*X18</f>
        <v>103.64610581385537</v>
      </c>
      <c r="P18" s="53">
        <v>60</v>
      </c>
      <c r="Q18" s="53">
        <v>61.951000000000001</v>
      </c>
      <c r="R18" s="53">
        <f>SUM(P18:Q18)</f>
        <v>121.95099999999999</v>
      </c>
      <c r="S18" s="16">
        <f t="shared" ref="S18:S29" si="11">R18*X18</f>
        <v>102.90355244283181</v>
      </c>
      <c r="T18" s="53">
        <v>60</v>
      </c>
      <c r="U18" s="53">
        <v>62.603999999999999</v>
      </c>
      <c r="V18" s="51">
        <f>SUM(T18:U18)</f>
        <v>122.604</v>
      </c>
      <c r="W18" s="16">
        <f t="shared" ref="W18:W29" si="12">V18*X18</f>
        <v>103.45456079655725</v>
      </c>
      <c r="X18" s="6">
        <f>F42</f>
        <v>0.84381064889038893</v>
      </c>
      <c r="Y18" s="257"/>
      <c r="Z18" s="257"/>
      <c r="AA18" s="258"/>
    </row>
    <row r="19" spans="1:28" ht="16">
      <c r="A19" s="8">
        <v>2</v>
      </c>
      <c r="B19" s="29" t="s">
        <v>113</v>
      </c>
      <c r="C19" s="20">
        <f t="shared" si="6"/>
        <v>102.80218968863387</v>
      </c>
      <c r="D19" s="53">
        <v>60</v>
      </c>
      <c r="E19" s="53">
        <v>59.345999999999997</v>
      </c>
      <c r="F19" s="10">
        <f t="shared" si="7"/>
        <v>119.346</v>
      </c>
      <c r="G19" s="16">
        <f t="shared" si="8"/>
        <v>100.70542570247235</v>
      </c>
      <c r="H19" s="53">
        <v>60</v>
      </c>
      <c r="I19" s="53">
        <v>64.906000000000006</v>
      </c>
      <c r="J19" s="53">
        <f t="shared" ref="J19:J29" si="13">SUM(H19:I19)</f>
        <v>124.90600000000001</v>
      </c>
      <c r="K19" s="16">
        <f t="shared" si="9"/>
        <v>105.39701291030292</v>
      </c>
      <c r="L19" s="53">
        <v>60</v>
      </c>
      <c r="M19" s="53">
        <v>65.771000000000001</v>
      </c>
      <c r="N19" s="53">
        <f t="shared" ref="N19:N29" si="14">SUM(L19:M19)</f>
        <v>125.771</v>
      </c>
      <c r="O19" s="16">
        <f t="shared" si="10"/>
        <v>106.1269091215931</v>
      </c>
      <c r="P19" s="53">
        <v>60</v>
      </c>
      <c r="Q19" s="53">
        <v>63.283999999999999</v>
      </c>
      <c r="R19" s="53">
        <f t="shared" ref="R19:R29" si="15">SUM(P19:Q19)</f>
        <v>123.28399999999999</v>
      </c>
      <c r="S19" s="16">
        <f t="shared" si="11"/>
        <v>104.0283520378027</v>
      </c>
      <c r="T19" s="53">
        <v>60</v>
      </c>
      <c r="U19" s="53">
        <v>63.302</v>
      </c>
      <c r="V19" s="51">
        <f t="shared" ref="V19:V29" si="16">SUM(T19:U19)</f>
        <v>123.30199999999999</v>
      </c>
      <c r="W19" s="16">
        <f t="shared" si="12"/>
        <v>104.04354062948273</v>
      </c>
      <c r="X19" s="6">
        <f>F42</f>
        <v>0.84381064889038893</v>
      </c>
      <c r="Y19" s="257"/>
      <c r="Z19" s="257"/>
      <c r="AA19" s="258"/>
    </row>
    <row r="20" spans="1:28" ht="16">
      <c r="A20" s="8">
        <v>3</v>
      </c>
      <c r="B20" s="29" t="s">
        <v>114</v>
      </c>
      <c r="C20" s="20">
        <f t="shared" si="6"/>
        <v>104.98976879588218</v>
      </c>
      <c r="D20" s="53">
        <v>60</v>
      </c>
      <c r="E20" s="53">
        <v>60.247999999999998</v>
      </c>
      <c r="F20" s="10">
        <f t="shared" si="7"/>
        <v>120.24799999999999</v>
      </c>
      <c r="G20" s="16">
        <f t="shared" si="8"/>
        <v>101.46654290777148</v>
      </c>
      <c r="H20" s="53">
        <v>60</v>
      </c>
      <c r="I20" s="53">
        <v>63.069000000000003</v>
      </c>
      <c r="J20" s="53">
        <f t="shared" si="13"/>
        <v>123.069</v>
      </c>
      <c r="K20" s="16">
        <f t="shared" si="9"/>
        <v>103.84693274829128</v>
      </c>
      <c r="L20" s="53">
        <v>60</v>
      </c>
      <c r="M20" s="53">
        <v>63.497999999999998</v>
      </c>
      <c r="N20" s="53">
        <f t="shared" si="14"/>
        <v>123.49799999999999</v>
      </c>
      <c r="O20" s="16">
        <f t="shared" si="10"/>
        <v>104.20892751666524</v>
      </c>
      <c r="P20" s="53">
        <v>60</v>
      </c>
      <c r="Q20" s="53">
        <v>70.863</v>
      </c>
      <c r="R20" s="53">
        <f t="shared" si="15"/>
        <v>130.863</v>
      </c>
      <c r="S20" s="16">
        <f t="shared" si="11"/>
        <v>110.42359294574297</v>
      </c>
      <c r="T20" s="53">
        <v>60</v>
      </c>
      <c r="U20" s="53">
        <v>76.965000000000003</v>
      </c>
      <c r="V20" s="51">
        <f t="shared" si="16"/>
        <v>136.965</v>
      </c>
      <c r="W20" s="16">
        <f t="shared" si="12"/>
        <v>115.57252552527213</v>
      </c>
      <c r="X20" s="6">
        <f>F42</f>
        <v>0.84381064889038893</v>
      </c>
      <c r="Y20" s="257"/>
      <c r="Z20" s="257"/>
      <c r="AA20" s="258"/>
    </row>
    <row r="21" spans="1:28" s="76" customFormat="1" ht="16">
      <c r="A21" s="90">
        <v>4</v>
      </c>
      <c r="B21" s="35" t="s">
        <v>115</v>
      </c>
      <c r="C21" s="20">
        <f t="shared" si="6"/>
        <v>103.10564509324107</v>
      </c>
      <c r="D21" s="54">
        <v>60</v>
      </c>
      <c r="E21" s="54">
        <v>61.098999999999997</v>
      </c>
      <c r="F21" s="54">
        <f t="shared" si="7"/>
        <v>121.09899999999999</v>
      </c>
      <c r="G21" s="20">
        <f t="shared" si="8"/>
        <v>102.1846257699772</v>
      </c>
      <c r="H21" s="54">
        <v>60</v>
      </c>
      <c r="I21" s="54">
        <v>63.317</v>
      </c>
      <c r="J21" s="54">
        <f t="shared" si="13"/>
        <v>123.31700000000001</v>
      </c>
      <c r="K21" s="20">
        <f t="shared" si="9"/>
        <v>104.0561977892161</v>
      </c>
      <c r="L21" s="53">
        <v>60</v>
      </c>
      <c r="M21" s="54">
        <v>65.256</v>
      </c>
      <c r="N21" s="54">
        <f t="shared" si="14"/>
        <v>125.256</v>
      </c>
      <c r="O21" s="20">
        <f t="shared" si="10"/>
        <v>105.69234663741456</v>
      </c>
      <c r="P21" s="56">
        <v>60</v>
      </c>
      <c r="Q21" s="56">
        <v>61.951000000000001</v>
      </c>
      <c r="R21" s="56">
        <f t="shared" si="15"/>
        <v>121.95099999999999</v>
      </c>
      <c r="S21" s="57">
        <f t="shared" si="11"/>
        <v>102.90355244283181</v>
      </c>
      <c r="T21" s="139">
        <v>60</v>
      </c>
      <c r="U21" s="139">
        <v>62.603999999999999</v>
      </c>
      <c r="V21" s="56">
        <f t="shared" si="16"/>
        <v>122.604</v>
      </c>
      <c r="W21" s="57">
        <f t="shared" si="12"/>
        <v>103.45456079655725</v>
      </c>
      <c r="X21" s="35">
        <f>F42</f>
        <v>0.84381064889038893</v>
      </c>
      <c r="Y21" s="259" t="s">
        <v>164</v>
      </c>
      <c r="Z21" s="259"/>
      <c r="AA21" s="260"/>
    </row>
    <row r="22" spans="1:28" ht="16">
      <c r="A22" s="8">
        <v>5</v>
      </c>
      <c r="B22" s="29" t="s">
        <v>118</v>
      </c>
      <c r="C22" s="20">
        <f t="shared" si="6"/>
        <v>101.58636401991393</v>
      </c>
      <c r="D22" s="53">
        <v>60</v>
      </c>
      <c r="E22" s="53">
        <v>58.932000000000002</v>
      </c>
      <c r="F22" s="10">
        <f t="shared" si="7"/>
        <v>118.932</v>
      </c>
      <c r="G22" s="16">
        <f t="shared" si="8"/>
        <v>100.35608809383174</v>
      </c>
      <c r="H22" s="53">
        <v>60</v>
      </c>
      <c r="I22" s="53">
        <v>62.398000000000003</v>
      </c>
      <c r="J22" s="53">
        <f t="shared" si="13"/>
        <v>122.398</v>
      </c>
      <c r="K22" s="16">
        <f t="shared" si="9"/>
        <v>103.28073580288581</v>
      </c>
      <c r="L22" s="53">
        <v>60</v>
      </c>
      <c r="M22" s="53">
        <v>63.253999999999998</v>
      </c>
      <c r="N22" s="53">
        <f t="shared" si="14"/>
        <v>123.25399999999999</v>
      </c>
      <c r="O22" s="16">
        <f t="shared" si="10"/>
        <v>104.00303771833599</v>
      </c>
      <c r="P22" s="53">
        <v>60</v>
      </c>
      <c r="Q22" s="53">
        <v>60.518999999999998</v>
      </c>
      <c r="R22" s="53">
        <f t="shared" si="15"/>
        <v>120.51900000000001</v>
      </c>
      <c r="S22" s="16">
        <f t="shared" si="11"/>
        <v>101.69521559362079</v>
      </c>
      <c r="T22" s="53">
        <v>60</v>
      </c>
      <c r="U22" s="53">
        <v>61.220999999999997</v>
      </c>
      <c r="V22" s="51">
        <f t="shared" si="16"/>
        <v>121.221</v>
      </c>
      <c r="W22" s="16">
        <f t="shared" si="12"/>
        <v>102.28757066914184</v>
      </c>
      <c r="X22" s="6">
        <f>F42</f>
        <v>0.84381064889038893</v>
      </c>
      <c r="Y22" s="257"/>
      <c r="Z22" s="257"/>
      <c r="AA22" s="258"/>
    </row>
    <row r="23" spans="1:28" ht="16">
      <c r="A23" s="8">
        <v>6</v>
      </c>
      <c r="B23" s="29" t="s">
        <v>119</v>
      </c>
      <c r="C23" s="20">
        <f t="shared" si="6"/>
        <v>101.18808539363766</v>
      </c>
      <c r="D23" s="53">
        <v>60</v>
      </c>
      <c r="E23" s="53">
        <v>58.5</v>
      </c>
      <c r="F23" s="10">
        <f t="shared" si="7"/>
        <v>118.5</v>
      </c>
      <c r="G23" s="16">
        <f t="shared" si="8"/>
        <v>99.99156189351109</v>
      </c>
      <c r="H23" s="53">
        <v>60</v>
      </c>
      <c r="I23" s="137">
        <v>61.295999999999999</v>
      </c>
      <c r="J23" s="53">
        <f t="shared" si="13"/>
        <v>121.29599999999999</v>
      </c>
      <c r="K23" s="16">
        <f t="shared" si="9"/>
        <v>102.35085646780861</v>
      </c>
      <c r="L23" s="53">
        <v>60</v>
      </c>
      <c r="M23" s="138">
        <v>62.115000000000002</v>
      </c>
      <c r="N23" s="53">
        <f t="shared" si="14"/>
        <v>122.11500000000001</v>
      </c>
      <c r="O23" s="16">
        <f t="shared" si="10"/>
        <v>103.04193738924985</v>
      </c>
      <c r="P23" s="53">
        <v>60</v>
      </c>
      <c r="Q23" s="138">
        <v>60.332999999999998</v>
      </c>
      <c r="R23" s="53">
        <f t="shared" si="15"/>
        <v>120.333</v>
      </c>
      <c r="S23" s="16">
        <f t="shared" si="11"/>
        <v>101.53826681292716</v>
      </c>
      <c r="T23" s="53">
        <v>60</v>
      </c>
      <c r="U23" s="138">
        <v>61.6</v>
      </c>
      <c r="V23" s="51">
        <f t="shared" si="16"/>
        <v>121.6</v>
      </c>
      <c r="W23" s="16">
        <f t="shared" si="12"/>
        <v>102.60737490507128</v>
      </c>
      <c r="X23" s="6">
        <f>F42</f>
        <v>0.84381064889038893</v>
      </c>
      <c r="Y23" s="257"/>
      <c r="Z23" s="257"/>
      <c r="AA23" s="258"/>
    </row>
    <row r="24" spans="1:28" ht="16">
      <c r="A24" s="8">
        <v>7</v>
      </c>
      <c r="B24" s="29" t="s">
        <v>120</v>
      </c>
      <c r="C24" s="20">
        <f t="shared" si="6"/>
        <v>101.2417728461733</v>
      </c>
      <c r="D24" s="53">
        <v>60</v>
      </c>
      <c r="E24" s="53">
        <v>58.796999999999997</v>
      </c>
      <c r="F24" s="10">
        <f t="shared" si="7"/>
        <v>118.797</v>
      </c>
      <c r="G24" s="16">
        <f t="shared" si="8"/>
        <v>100.24217365623153</v>
      </c>
      <c r="H24" s="53">
        <v>60</v>
      </c>
      <c r="I24" s="53">
        <v>60.762</v>
      </c>
      <c r="J24" s="53">
        <f t="shared" si="13"/>
        <v>120.762</v>
      </c>
      <c r="K24" s="16">
        <f t="shared" si="9"/>
        <v>101.90026158130115</v>
      </c>
      <c r="L24" s="53">
        <v>60</v>
      </c>
      <c r="M24" s="53">
        <v>61.762</v>
      </c>
      <c r="N24" s="53">
        <f t="shared" si="14"/>
        <v>121.762</v>
      </c>
      <c r="O24" s="16">
        <f t="shared" si="10"/>
        <v>102.74407223019153</v>
      </c>
      <c r="P24" s="53">
        <v>60</v>
      </c>
      <c r="Q24" s="53">
        <v>60.567</v>
      </c>
      <c r="R24" s="53">
        <f t="shared" si="15"/>
        <v>120.56700000000001</v>
      </c>
      <c r="S24" s="16">
        <f t="shared" si="11"/>
        <v>101.73571850476753</v>
      </c>
      <c r="T24" s="53">
        <v>60</v>
      </c>
      <c r="U24" s="53">
        <v>61.573999999999998</v>
      </c>
      <c r="V24" s="51">
        <f t="shared" si="16"/>
        <v>121.574</v>
      </c>
      <c r="W24" s="16">
        <f t="shared" si="12"/>
        <v>102.58543582820015</v>
      </c>
      <c r="X24" s="6">
        <f>F42</f>
        <v>0.84381064889038893</v>
      </c>
      <c r="Y24" s="257"/>
      <c r="Z24" s="257"/>
      <c r="AA24" s="258"/>
    </row>
    <row r="25" spans="1:28" ht="16">
      <c r="A25" s="8">
        <v>8</v>
      </c>
      <c r="B25" s="29" t="s">
        <v>121</v>
      </c>
      <c r="C25" s="20">
        <f t="shared" si="6"/>
        <v>104.32020504598766</v>
      </c>
      <c r="D25" s="53">
        <v>60</v>
      </c>
      <c r="E25" s="53">
        <v>61.003999999999998</v>
      </c>
      <c r="F25" s="10">
        <f t="shared" si="7"/>
        <v>121.00399999999999</v>
      </c>
      <c r="G25" s="16">
        <f t="shared" si="8"/>
        <v>102.10446375833261</v>
      </c>
      <c r="H25" s="53">
        <v>60</v>
      </c>
      <c r="I25" s="53">
        <v>64.664000000000001</v>
      </c>
      <c r="J25" s="53">
        <f t="shared" si="13"/>
        <v>124.664</v>
      </c>
      <c r="K25" s="16">
        <f t="shared" si="9"/>
        <v>105.19281073327144</v>
      </c>
      <c r="L25" s="53">
        <v>60</v>
      </c>
      <c r="M25" s="53">
        <v>64.884</v>
      </c>
      <c r="N25" s="53">
        <f t="shared" si="14"/>
        <v>124.884</v>
      </c>
      <c r="O25" s="16">
        <f t="shared" si="10"/>
        <v>105.37844907602734</v>
      </c>
      <c r="P25" s="53">
        <v>60</v>
      </c>
      <c r="Q25" s="53">
        <v>63.777000000000001</v>
      </c>
      <c r="R25" s="53">
        <f t="shared" si="15"/>
        <v>123.777</v>
      </c>
      <c r="S25" s="16">
        <f t="shared" si="11"/>
        <v>104.44435068770566</v>
      </c>
      <c r="T25" s="53">
        <v>60</v>
      </c>
      <c r="U25" s="53">
        <v>71.697999999999993</v>
      </c>
      <c r="V25" s="51">
        <f t="shared" si="16"/>
        <v>131.69799999999998</v>
      </c>
      <c r="W25" s="16">
        <f t="shared" si="12"/>
        <v>111.12817483756642</v>
      </c>
      <c r="X25" s="6">
        <f>F42</f>
        <v>0.84381064889038893</v>
      </c>
      <c r="Y25" s="257"/>
      <c r="Z25" s="257"/>
      <c r="AA25" s="258"/>
    </row>
    <row r="26" spans="1:28" ht="16">
      <c r="A26" s="8">
        <v>9</v>
      </c>
      <c r="B26" s="29" t="s">
        <v>122</v>
      </c>
      <c r="C26" s="20">
        <f t="shared" si="6"/>
        <v>103.63998818665091</v>
      </c>
      <c r="D26" s="53">
        <v>60</v>
      </c>
      <c r="E26" s="53">
        <v>61.851999999999997</v>
      </c>
      <c r="F26" s="10">
        <f t="shared" si="7"/>
        <v>121.852</v>
      </c>
      <c r="G26" s="16">
        <f t="shared" si="8"/>
        <v>102.82001518859167</v>
      </c>
      <c r="H26" s="53">
        <v>60</v>
      </c>
      <c r="I26" s="53">
        <v>63.825000000000003</v>
      </c>
      <c r="J26" s="53">
        <f t="shared" si="13"/>
        <v>123.825</v>
      </c>
      <c r="K26" s="16">
        <f t="shared" si="9"/>
        <v>104.48485359885241</v>
      </c>
      <c r="L26" s="53">
        <v>60</v>
      </c>
      <c r="M26" s="53">
        <v>63.851999999999997</v>
      </c>
      <c r="N26" s="53">
        <f t="shared" si="14"/>
        <v>123.852</v>
      </c>
      <c r="O26" s="16">
        <f t="shared" si="10"/>
        <v>104.50763648637245</v>
      </c>
      <c r="P26" s="53">
        <v>60</v>
      </c>
      <c r="Q26" s="53">
        <v>62.825000000000003</v>
      </c>
      <c r="R26" s="53">
        <f t="shared" si="15"/>
        <v>122.825</v>
      </c>
      <c r="S26" s="16">
        <f t="shared" si="11"/>
        <v>103.64104294996203</v>
      </c>
      <c r="T26" s="53">
        <v>60</v>
      </c>
      <c r="U26" s="53">
        <v>64.680000000000007</v>
      </c>
      <c r="V26" s="51">
        <f t="shared" si="16"/>
        <v>124.68</v>
      </c>
      <c r="W26" s="16">
        <f t="shared" si="12"/>
        <v>105.2063117036537</v>
      </c>
      <c r="X26" s="6">
        <f>F42</f>
        <v>0.84381064889038893</v>
      </c>
      <c r="Y26" s="257"/>
      <c r="Z26" s="257"/>
      <c r="AA26" s="258"/>
    </row>
    <row r="27" spans="1:28" ht="16">
      <c r="A27" s="8">
        <v>10</v>
      </c>
      <c r="B27" s="29" t="s">
        <v>123</v>
      </c>
      <c r="C27" s="20">
        <f t="shared" si="6"/>
        <v>103.4094169268416</v>
      </c>
      <c r="D27" s="53">
        <v>60</v>
      </c>
      <c r="E27" s="53">
        <v>61.613999999999997</v>
      </c>
      <c r="F27" s="10">
        <f t="shared" si="7"/>
        <v>121.614</v>
      </c>
      <c r="G27" s="16">
        <f t="shared" si="8"/>
        <v>102.61918825415576</v>
      </c>
      <c r="H27" s="53">
        <v>60</v>
      </c>
      <c r="I27" s="53">
        <v>62.366</v>
      </c>
      <c r="J27" s="53">
        <f t="shared" si="13"/>
        <v>122.366</v>
      </c>
      <c r="K27" s="16">
        <f t="shared" si="9"/>
        <v>103.25373386212134</v>
      </c>
      <c r="L27" s="53">
        <v>60</v>
      </c>
      <c r="M27" s="53">
        <v>63.468000000000004</v>
      </c>
      <c r="N27" s="53">
        <f t="shared" si="14"/>
        <v>123.468</v>
      </c>
      <c r="O27" s="16">
        <f t="shared" si="10"/>
        <v>104.18361319719854</v>
      </c>
      <c r="P27" s="53">
        <v>60</v>
      </c>
      <c r="Q27" s="53">
        <v>63.966999999999999</v>
      </c>
      <c r="R27" s="53">
        <f t="shared" si="15"/>
        <v>123.967</v>
      </c>
      <c r="S27" s="16">
        <f t="shared" si="11"/>
        <v>104.60467471099484</v>
      </c>
      <c r="T27" s="53">
        <v>60</v>
      </c>
      <c r="U27" s="53">
        <v>64.147000000000006</v>
      </c>
      <c r="V27" s="51">
        <f t="shared" si="16"/>
        <v>124.14700000000001</v>
      </c>
      <c r="W27" s="16">
        <f t="shared" si="12"/>
        <v>104.75656062779512</v>
      </c>
      <c r="X27" s="6">
        <f>F42</f>
        <v>0.84381064889038893</v>
      </c>
      <c r="Y27" s="257"/>
      <c r="Z27" s="257"/>
      <c r="AA27" s="258"/>
    </row>
    <row r="28" spans="1:28" ht="16">
      <c r="A28" s="151">
        <v>11</v>
      </c>
      <c r="B28" s="70" t="s">
        <v>165</v>
      </c>
      <c r="C28" s="57">
        <f t="shared" ref="C28" si="17">G28*0.5+K28*0.125+O28*0.125+S28*0.125+W28*0.125</f>
        <v>108.44728292971057</v>
      </c>
      <c r="D28" s="54">
        <v>60</v>
      </c>
      <c r="E28" s="54">
        <v>65.787000000000006</v>
      </c>
      <c r="F28" s="54">
        <f t="shared" si="7"/>
        <v>125.78700000000001</v>
      </c>
      <c r="G28" s="20">
        <f t="shared" ref="G28" si="18">F28*X28</f>
        <v>106.14041009197535</v>
      </c>
      <c r="H28" s="54">
        <v>60</v>
      </c>
      <c r="I28" s="165">
        <v>65.611000000000004</v>
      </c>
      <c r="J28" s="54">
        <f t="shared" si="13"/>
        <v>125.611</v>
      </c>
      <c r="K28" s="20">
        <f t="shared" ref="K28" si="19">J28*X28</f>
        <v>105.99189941777065</v>
      </c>
      <c r="L28" s="54">
        <v>60</v>
      </c>
      <c r="M28" s="54">
        <v>66.415999999999997</v>
      </c>
      <c r="N28" s="54">
        <f t="shared" si="14"/>
        <v>126.416</v>
      </c>
      <c r="O28" s="20">
        <f t="shared" ref="O28" si="20">N28*X28</f>
        <v>106.6711669901274</v>
      </c>
      <c r="P28" s="54">
        <v>60</v>
      </c>
      <c r="Q28" s="54">
        <v>76.495999999999995</v>
      </c>
      <c r="R28" s="54">
        <f t="shared" si="15"/>
        <v>136.49599999999998</v>
      </c>
      <c r="S28" s="57">
        <f t="shared" ref="S28" si="21">R28*X28</f>
        <v>115.17677833094251</v>
      </c>
      <c r="T28" s="139">
        <v>60</v>
      </c>
      <c r="U28" s="139">
        <v>76.495999999999995</v>
      </c>
      <c r="V28" s="63">
        <f t="shared" si="16"/>
        <v>136.49599999999998</v>
      </c>
      <c r="W28" s="57">
        <f t="shared" ref="W28" si="22">V28*X28</f>
        <v>115.17677833094251</v>
      </c>
      <c r="X28" s="35">
        <f>F42</f>
        <v>0.84381064889038893</v>
      </c>
      <c r="Y28" s="274" t="s">
        <v>166</v>
      </c>
      <c r="Z28" s="274"/>
      <c r="AA28" s="275"/>
    </row>
    <row r="29" spans="1:28" ht="16">
      <c r="A29" s="152">
        <v>12</v>
      </c>
      <c r="B29" s="153" t="s">
        <v>124</v>
      </c>
      <c r="C29" s="154">
        <f t="shared" si="6"/>
        <v>108.44728292971057</v>
      </c>
      <c r="D29" s="155">
        <v>60</v>
      </c>
      <c r="E29" s="155">
        <v>65.787000000000006</v>
      </c>
      <c r="F29" s="155">
        <f t="shared" si="7"/>
        <v>125.78700000000001</v>
      </c>
      <c r="G29" s="156">
        <f t="shared" si="8"/>
        <v>106.14041009197535</v>
      </c>
      <c r="H29" s="155">
        <v>60</v>
      </c>
      <c r="I29" s="166">
        <v>65.611000000000004</v>
      </c>
      <c r="J29" s="155">
        <f t="shared" si="13"/>
        <v>125.611</v>
      </c>
      <c r="K29" s="154">
        <f t="shared" si="9"/>
        <v>105.99189941777065</v>
      </c>
      <c r="L29" s="155">
        <v>60</v>
      </c>
      <c r="M29" s="155">
        <v>66.415999999999997</v>
      </c>
      <c r="N29" s="155">
        <f t="shared" si="14"/>
        <v>126.416</v>
      </c>
      <c r="O29" s="154">
        <f t="shared" si="10"/>
        <v>106.6711669901274</v>
      </c>
      <c r="P29" s="155">
        <v>60</v>
      </c>
      <c r="Q29" s="155">
        <v>76.495999999999995</v>
      </c>
      <c r="R29" s="155">
        <f t="shared" si="15"/>
        <v>136.49599999999998</v>
      </c>
      <c r="S29" s="154">
        <f t="shared" si="11"/>
        <v>115.17677833094251</v>
      </c>
      <c r="T29" s="155">
        <v>60</v>
      </c>
      <c r="U29" s="155">
        <v>76.495999999999995</v>
      </c>
      <c r="V29" s="155">
        <f t="shared" si="16"/>
        <v>136.49599999999998</v>
      </c>
      <c r="W29" s="154">
        <f t="shared" si="12"/>
        <v>115.17677833094251</v>
      </c>
      <c r="X29" s="169">
        <f>F42</f>
        <v>0.84381064889038893</v>
      </c>
      <c r="Y29" s="276" t="s">
        <v>167</v>
      </c>
      <c r="Z29" s="276"/>
      <c r="AA29" s="277"/>
    </row>
    <row r="30" spans="1:28">
      <c r="I30" s="71"/>
      <c r="J30" s="71"/>
      <c r="K30" s="71"/>
      <c r="L30" s="71"/>
      <c r="M30" s="71"/>
      <c r="N30" s="71"/>
    </row>
    <row r="31" spans="1:28" ht="28" customHeight="1">
      <c r="A31" s="253" t="s">
        <v>168</v>
      </c>
      <c r="B31" s="254"/>
      <c r="C31" s="255"/>
      <c r="I31" s="71"/>
      <c r="J31" s="71"/>
      <c r="K31" s="71"/>
      <c r="L31" s="71"/>
      <c r="M31" s="71"/>
      <c r="N31" s="71"/>
    </row>
    <row r="32" spans="1:28" ht="16">
      <c r="A32" s="8" t="s">
        <v>67</v>
      </c>
      <c r="B32" s="6" t="s">
        <v>54</v>
      </c>
      <c r="C32" s="30">
        <v>101.2</v>
      </c>
      <c r="D32" s="88"/>
      <c r="E32" s="88"/>
      <c r="I32" s="250"/>
      <c r="J32" s="250"/>
      <c r="L32" s="71"/>
      <c r="M32" s="71"/>
      <c r="N32" s="71"/>
    </row>
    <row r="33" spans="1:29" ht="16">
      <c r="A33" s="8" t="s">
        <v>70</v>
      </c>
      <c r="B33" s="6" t="s">
        <v>55</v>
      </c>
      <c r="C33" s="30">
        <v>101.2</v>
      </c>
      <c r="D33" s="88"/>
      <c r="E33" s="88"/>
      <c r="J33" s="111"/>
      <c r="L33" s="71"/>
      <c r="M33" s="71"/>
      <c r="N33" s="71"/>
    </row>
    <row r="34" spans="1:29" ht="16">
      <c r="A34" s="8" t="s">
        <v>72</v>
      </c>
      <c r="B34" s="6" t="s">
        <v>53</v>
      </c>
      <c r="C34" s="30">
        <v>101.6</v>
      </c>
      <c r="D34" s="88"/>
      <c r="E34" s="88"/>
      <c r="K34" s="71"/>
      <c r="L34" s="71"/>
      <c r="M34" s="71"/>
      <c r="N34" s="71"/>
      <c r="O34" s="71"/>
      <c r="P34" s="71"/>
    </row>
    <row r="35" spans="1:29" ht="16">
      <c r="A35" s="8" t="s">
        <v>73</v>
      </c>
      <c r="B35" s="29" t="s">
        <v>47</v>
      </c>
      <c r="C35" s="30">
        <v>102.3</v>
      </c>
      <c r="D35" s="88"/>
      <c r="E35" s="88"/>
      <c r="K35" s="71"/>
      <c r="L35" s="71"/>
      <c r="M35" s="71"/>
      <c r="N35" s="71"/>
      <c r="O35" s="71"/>
      <c r="P35" s="71"/>
      <c r="V35" s="71"/>
      <c r="W35" s="71"/>
      <c r="X35" s="71"/>
      <c r="Y35" s="71"/>
      <c r="Z35" s="71"/>
      <c r="AA35" s="71"/>
    </row>
    <row r="36" spans="1:29" ht="16">
      <c r="A36" s="8" t="s">
        <v>74</v>
      </c>
      <c r="B36" s="6" t="s">
        <v>49</v>
      </c>
      <c r="C36" s="30">
        <v>102.8</v>
      </c>
      <c r="D36" s="88"/>
      <c r="E36" s="88"/>
      <c r="K36" s="71"/>
      <c r="L36" s="71"/>
      <c r="M36" s="71"/>
      <c r="N36" s="71"/>
      <c r="O36" s="71"/>
      <c r="P36" s="71"/>
      <c r="V36" s="71"/>
      <c r="W36" s="71"/>
      <c r="X36" s="71"/>
      <c r="Y36" s="71"/>
      <c r="Z36" s="71"/>
      <c r="AA36" s="71"/>
    </row>
    <row r="37" spans="1:29" ht="16">
      <c r="A37" s="8" t="s">
        <v>75</v>
      </c>
      <c r="B37" s="49" t="s">
        <v>77</v>
      </c>
      <c r="C37" s="30">
        <v>103.1</v>
      </c>
      <c r="D37" s="88"/>
      <c r="E37" s="88"/>
      <c r="K37" s="71"/>
      <c r="L37" s="71"/>
      <c r="M37" s="71"/>
      <c r="N37" s="71"/>
      <c r="O37" s="71"/>
      <c r="P37" s="71"/>
      <c r="V37" s="71"/>
      <c r="W37" s="71"/>
      <c r="X37" s="71"/>
      <c r="Y37" s="71"/>
      <c r="Z37" s="71"/>
      <c r="AA37" s="71"/>
    </row>
    <row r="38" spans="1:29" ht="16">
      <c r="A38" s="8" t="s">
        <v>76</v>
      </c>
      <c r="B38" s="49" t="s">
        <v>169</v>
      </c>
      <c r="C38" s="30">
        <v>103.4</v>
      </c>
      <c r="D38" s="88"/>
      <c r="E38" s="88"/>
      <c r="K38" s="71"/>
      <c r="L38" s="71"/>
      <c r="M38" s="71"/>
      <c r="N38" s="71"/>
      <c r="O38" s="71"/>
      <c r="P38" s="71"/>
      <c r="V38" s="71"/>
      <c r="W38" s="71"/>
      <c r="X38" s="71"/>
      <c r="Y38" s="71"/>
      <c r="Z38" s="71"/>
      <c r="AA38" s="71"/>
    </row>
    <row r="39" spans="1:29" ht="16">
      <c r="A39" s="24"/>
      <c r="B39" s="37" t="s">
        <v>78</v>
      </c>
      <c r="C39" s="38">
        <f>AVERAGE(C32:C38)</f>
        <v>102.22857142857143</v>
      </c>
      <c r="D39" s="88"/>
      <c r="E39" s="88"/>
      <c r="K39" s="71"/>
      <c r="L39" s="71"/>
      <c r="M39" s="71"/>
      <c r="N39" s="71"/>
      <c r="O39" s="71"/>
      <c r="P39" s="71"/>
      <c r="V39" s="71"/>
      <c r="W39" s="71"/>
      <c r="X39" s="71"/>
      <c r="Y39" s="71"/>
      <c r="Z39" s="71"/>
      <c r="AA39" s="71"/>
    </row>
    <row r="40" spans="1:29">
      <c r="F40" s="88"/>
      <c r="G40" s="88"/>
      <c r="H40" s="88"/>
      <c r="X40" s="71"/>
      <c r="Y40" s="71"/>
      <c r="Z40" s="71"/>
      <c r="AA40" s="71"/>
      <c r="AB40" s="71"/>
      <c r="AC40" s="71"/>
    </row>
    <row r="41" spans="1:29" ht="16">
      <c r="A41" s="4" t="s">
        <v>128</v>
      </c>
      <c r="B41" s="256" t="s">
        <v>68</v>
      </c>
      <c r="C41" s="256"/>
      <c r="D41" s="40"/>
      <c r="E41" s="40"/>
      <c r="F41" s="42" t="s">
        <v>69</v>
      </c>
      <c r="G41" s="88"/>
      <c r="H41" s="88"/>
      <c r="X41" s="71"/>
      <c r="Y41" s="71"/>
      <c r="Z41" s="71"/>
      <c r="AA41" s="71"/>
      <c r="AB41" s="71"/>
      <c r="AC41" s="71"/>
    </row>
    <row r="42" spans="1:29" ht="16">
      <c r="A42" s="24" t="s">
        <v>54</v>
      </c>
      <c r="B42" s="44">
        <v>100</v>
      </c>
      <c r="C42" s="101">
        <v>118.51</v>
      </c>
      <c r="D42" s="44"/>
      <c r="E42" s="44"/>
      <c r="F42" s="47">
        <f>B42/C42</f>
        <v>0.84381064889038893</v>
      </c>
      <c r="V42" s="71"/>
      <c r="W42" s="71"/>
      <c r="X42" s="71"/>
      <c r="Y42" s="71"/>
      <c r="Z42" s="71"/>
      <c r="AA42" s="71"/>
    </row>
    <row r="43" spans="1:29">
      <c r="V43" s="71"/>
      <c r="W43" s="71"/>
      <c r="X43" s="71"/>
      <c r="Y43" s="71"/>
      <c r="Z43" s="71"/>
      <c r="AA43" s="71"/>
    </row>
    <row r="44" spans="1:29">
      <c r="V44" s="71"/>
      <c r="W44" s="71"/>
      <c r="X44" s="71"/>
      <c r="Y44" s="71"/>
      <c r="Z44" s="71"/>
      <c r="AA44" s="71"/>
    </row>
    <row r="45" spans="1:29">
      <c r="V45" s="71"/>
      <c r="W45" s="71"/>
      <c r="X45" s="71"/>
      <c r="Y45" s="71"/>
      <c r="Z45" s="71"/>
      <c r="AA45" s="71"/>
    </row>
    <row r="46" spans="1:29">
      <c r="V46" s="71"/>
      <c r="W46" s="71"/>
      <c r="X46" s="71"/>
      <c r="Y46" s="71"/>
      <c r="Z46" s="71"/>
      <c r="AA46" s="71"/>
    </row>
    <row r="47" spans="1:29">
      <c r="V47" s="71"/>
      <c r="W47" s="71"/>
      <c r="X47" s="71"/>
      <c r="Y47" s="71"/>
      <c r="Z47" s="71"/>
      <c r="AA47" s="71"/>
    </row>
    <row r="48" spans="1:29">
      <c r="V48" s="71"/>
      <c r="W48" s="71"/>
      <c r="X48" s="71"/>
      <c r="Y48" s="71"/>
      <c r="Z48" s="71"/>
      <c r="AA48" s="71"/>
    </row>
    <row r="49" spans="22:27">
      <c r="V49" s="71"/>
      <c r="W49" s="71"/>
      <c r="X49" s="71"/>
      <c r="Y49" s="71"/>
      <c r="Z49" s="71"/>
      <c r="AA49" s="71"/>
    </row>
    <row r="50" spans="22:27">
      <c r="V50" s="71"/>
      <c r="W50" s="71"/>
      <c r="X50" s="71"/>
      <c r="Y50" s="71"/>
      <c r="Z50" s="71"/>
      <c r="AA50" s="71"/>
    </row>
    <row r="51" spans="22:27">
      <c r="V51" s="71"/>
      <c r="W51" s="71"/>
      <c r="X51" s="71"/>
      <c r="Y51" s="71"/>
      <c r="Z51" s="71"/>
      <c r="AA51" s="71"/>
    </row>
    <row r="52" spans="22:27">
      <c r="V52" s="71"/>
      <c r="W52" s="71"/>
      <c r="X52" s="71"/>
      <c r="Y52" s="71"/>
      <c r="Z52" s="71"/>
      <c r="AA52" s="71"/>
    </row>
    <row r="53" spans="22:27">
      <c r="V53" s="71"/>
      <c r="W53" s="71"/>
      <c r="X53" s="71"/>
      <c r="Y53" s="71"/>
      <c r="Z53" s="71"/>
      <c r="AA53" s="71"/>
    </row>
    <row r="54" spans="22:27">
      <c r="V54" s="71"/>
      <c r="W54" s="71"/>
      <c r="X54" s="71"/>
      <c r="Y54" s="71"/>
      <c r="Z54" s="71"/>
      <c r="AA54" s="71"/>
    </row>
    <row r="55" spans="22:27">
      <c r="V55" s="71"/>
      <c r="W55" s="71"/>
      <c r="X55" s="71"/>
      <c r="Y55" s="71"/>
      <c r="Z55" s="71"/>
      <c r="AA55" s="71"/>
    </row>
    <row r="56" spans="22:27">
      <c r="V56" s="71"/>
      <c r="W56" s="71"/>
      <c r="X56" s="71"/>
      <c r="Y56" s="71"/>
      <c r="Z56" s="71"/>
      <c r="AA56" s="71"/>
    </row>
    <row r="57" spans="22:27">
      <c r="V57" s="71"/>
      <c r="W57" s="71"/>
      <c r="X57" s="71"/>
      <c r="Y57" s="71"/>
      <c r="Z57" s="71"/>
      <c r="AA57" s="71"/>
    </row>
    <row r="58" spans="22:27">
      <c r="V58" s="71"/>
      <c r="W58" s="71"/>
      <c r="X58" s="71"/>
      <c r="Y58" s="71"/>
      <c r="Z58" s="71"/>
      <c r="AA58" s="71"/>
    </row>
    <row r="59" spans="22:27">
      <c r="V59" s="71"/>
      <c r="W59" s="71"/>
      <c r="X59" s="71"/>
      <c r="Y59" s="71"/>
      <c r="Z59" s="71"/>
      <c r="AA59" s="71"/>
    </row>
    <row r="60" spans="22:27">
      <c r="V60" s="71"/>
      <c r="W60" s="71"/>
      <c r="X60" s="71"/>
      <c r="Y60" s="71"/>
      <c r="Z60" s="71"/>
      <c r="AA60" s="71"/>
    </row>
    <row r="61" spans="22:27">
      <c r="V61" s="71"/>
      <c r="W61" s="71"/>
      <c r="X61" s="71"/>
      <c r="Y61" s="71"/>
      <c r="Z61" s="71"/>
      <c r="AA61" s="71"/>
    </row>
    <row r="62" spans="22:27">
      <c r="V62" s="71"/>
      <c r="W62" s="71"/>
      <c r="X62" s="71"/>
      <c r="Y62" s="71"/>
      <c r="Z62" s="71"/>
      <c r="AA62" s="71"/>
    </row>
    <row r="63" spans="22:27">
      <c r="V63" s="71"/>
      <c r="W63" s="71"/>
      <c r="X63" s="71"/>
      <c r="Y63" s="71"/>
      <c r="Z63" s="71"/>
      <c r="AA63" s="71"/>
    </row>
    <row r="64" spans="22:27">
      <c r="V64" s="71"/>
      <c r="W64" s="71"/>
      <c r="X64" s="71"/>
      <c r="Y64" s="71"/>
      <c r="Z64" s="71"/>
      <c r="AA64" s="71"/>
    </row>
    <row r="65" spans="22:27">
      <c r="V65" s="71"/>
      <c r="W65" s="71"/>
      <c r="X65" s="71"/>
      <c r="Y65" s="71"/>
      <c r="Z65" s="71"/>
      <c r="AA65" s="71"/>
    </row>
    <row r="66" spans="22:27">
      <c r="V66" s="71"/>
      <c r="W66" s="71"/>
      <c r="X66" s="71"/>
      <c r="Y66" s="71"/>
      <c r="Z66" s="71"/>
      <c r="AA66" s="71"/>
    </row>
    <row r="67" spans="22:27">
      <c r="V67" s="71"/>
      <c r="W67" s="71"/>
      <c r="X67" s="71"/>
      <c r="Y67" s="71"/>
      <c r="Z67" s="71"/>
      <c r="AA67" s="71"/>
    </row>
    <row r="68" spans="22:27">
      <c r="V68" s="71"/>
      <c r="W68" s="71"/>
      <c r="X68" s="71"/>
      <c r="Y68" s="71"/>
      <c r="Z68" s="71"/>
      <c r="AA68" s="71"/>
    </row>
    <row r="69" spans="22:27">
      <c r="V69" s="71"/>
      <c r="W69" s="71"/>
      <c r="X69" s="71"/>
      <c r="Y69" s="71"/>
      <c r="Z69" s="71"/>
      <c r="AA69" s="71"/>
    </row>
    <row r="70" spans="22:27">
      <c r="V70" s="71"/>
      <c r="W70" s="71"/>
      <c r="X70" s="71"/>
      <c r="Y70" s="71"/>
      <c r="Z70" s="71"/>
      <c r="AA70" s="71"/>
    </row>
    <row r="71" spans="22:27">
      <c r="V71" s="71"/>
      <c r="W71" s="71"/>
      <c r="X71" s="71"/>
      <c r="Y71" s="71"/>
      <c r="Z71" s="71"/>
      <c r="AA71" s="71"/>
    </row>
    <row r="72" spans="22:27">
      <c r="V72" s="71"/>
      <c r="W72" s="71"/>
      <c r="X72" s="71"/>
      <c r="Y72" s="71"/>
      <c r="Z72" s="71"/>
      <c r="AA72" s="71"/>
    </row>
    <row r="73" spans="22:27">
      <c r="V73" s="71"/>
      <c r="W73" s="71"/>
      <c r="X73" s="71"/>
      <c r="Y73" s="71"/>
      <c r="Z73" s="71"/>
      <c r="AA73" s="71"/>
    </row>
    <row r="74" spans="22:27">
      <c r="V74" s="71"/>
      <c r="W74" s="71"/>
      <c r="X74" s="71"/>
      <c r="Y74" s="71"/>
      <c r="Z74" s="71"/>
      <c r="AA74" s="71"/>
    </row>
    <row r="75" spans="22:27">
      <c r="V75" s="71"/>
      <c r="W75" s="71"/>
      <c r="X75" s="71"/>
      <c r="Y75" s="71"/>
      <c r="Z75" s="71"/>
      <c r="AA75" s="71"/>
    </row>
    <row r="76" spans="22:27">
      <c r="V76" s="71"/>
      <c r="W76" s="71"/>
      <c r="X76" s="71"/>
      <c r="Y76" s="71"/>
      <c r="Z76" s="71"/>
      <c r="AA76" s="71"/>
    </row>
    <row r="77" spans="22:27">
      <c r="V77" s="71"/>
      <c r="W77" s="71"/>
      <c r="X77" s="71"/>
      <c r="Y77" s="71"/>
      <c r="Z77" s="71"/>
      <c r="AA77" s="71"/>
    </row>
    <row r="78" spans="22:27">
      <c r="V78" s="71"/>
      <c r="W78" s="71"/>
      <c r="X78" s="71"/>
      <c r="Y78" s="71"/>
      <c r="Z78" s="71"/>
      <c r="AA78" s="71"/>
    </row>
    <row r="79" spans="22:27">
      <c r="V79" s="71"/>
      <c r="W79" s="71"/>
      <c r="X79" s="71"/>
      <c r="Y79" s="71"/>
      <c r="Z79" s="71"/>
      <c r="AA79" s="71"/>
    </row>
    <row r="80" spans="22:27">
      <c r="V80" s="71"/>
      <c r="W80" s="71"/>
      <c r="X80" s="71"/>
      <c r="Y80" s="71"/>
      <c r="Z80" s="71"/>
      <c r="AA80" s="71"/>
    </row>
    <row r="81" spans="22:27">
      <c r="V81" s="71"/>
      <c r="W81" s="71"/>
      <c r="X81" s="71"/>
      <c r="Y81" s="71"/>
      <c r="Z81" s="71"/>
      <c r="AA81" s="71"/>
    </row>
    <row r="82" spans="22:27">
      <c r="V82" s="71"/>
      <c r="W82" s="71"/>
      <c r="X82" s="71"/>
      <c r="Y82" s="71"/>
      <c r="Z82" s="71"/>
      <c r="AA82" s="71"/>
    </row>
    <row r="83" spans="22:27">
      <c r="V83" s="71"/>
      <c r="W83" s="71"/>
      <c r="X83" s="71"/>
      <c r="Y83" s="71"/>
      <c r="Z83" s="71"/>
      <c r="AA83" s="71"/>
    </row>
    <row r="84" spans="22:27">
      <c r="V84" s="71"/>
      <c r="W84" s="71"/>
      <c r="X84" s="71"/>
      <c r="Y84" s="71"/>
      <c r="Z84" s="71"/>
      <c r="AA84" s="71"/>
    </row>
    <row r="85" spans="22:27">
      <c r="V85" s="71"/>
      <c r="W85" s="71"/>
      <c r="X85" s="71"/>
      <c r="Y85" s="71"/>
      <c r="Z85" s="71"/>
      <c r="AA85" s="71"/>
    </row>
    <row r="86" spans="22:27">
      <c r="V86" s="71"/>
      <c r="W86" s="71"/>
      <c r="X86" s="71"/>
      <c r="Y86" s="71"/>
      <c r="Z86" s="71"/>
      <c r="AA86" s="71"/>
    </row>
    <row r="87" spans="22:27">
      <c r="V87" s="71"/>
      <c r="W87" s="71"/>
      <c r="X87" s="71"/>
      <c r="Y87" s="71"/>
      <c r="Z87" s="71"/>
      <c r="AA87" s="71"/>
    </row>
    <row r="88" spans="22:27">
      <c r="V88" s="71"/>
      <c r="W88" s="71"/>
      <c r="X88" s="71"/>
      <c r="Y88" s="71"/>
      <c r="Z88" s="71"/>
      <c r="AA88" s="71"/>
    </row>
    <row r="89" spans="22:27">
      <c r="V89" s="71"/>
      <c r="W89" s="71"/>
      <c r="X89" s="71"/>
      <c r="Y89" s="71"/>
      <c r="Z89" s="71"/>
      <c r="AA89" s="71"/>
    </row>
    <row r="90" spans="22:27">
      <c r="V90" s="71"/>
      <c r="W90" s="71"/>
      <c r="X90" s="71"/>
      <c r="Y90" s="71"/>
      <c r="Z90" s="71"/>
      <c r="AA90" s="71"/>
    </row>
    <row r="91" spans="22:27">
      <c r="V91" s="71"/>
      <c r="W91" s="71"/>
      <c r="X91" s="71"/>
      <c r="Y91" s="71"/>
      <c r="Z91" s="71"/>
      <c r="AA91" s="71"/>
    </row>
    <row r="92" spans="22:27">
      <c r="V92" s="71"/>
      <c r="W92" s="71"/>
      <c r="X92" s="71"/>
      <c r="Y92" s="71"/>
      <c r="Z92" s="71"/>
      <c r="AA92" s="71"/>
    </row>
    <row r="93" spans="22:27">
      <c r="V93" s="71"/>
      <c r="W93" s="71"/>
      <c r="X93" s="71"/>
      <c r="Y93" s="71"/>
      <c r="Z93" s="71"/>
      <c r="AA93" s="71"/>
    </row>
    <row r="94" spans="22:27">
      <c r="V94" s="71"/>
      <c r="W94" s="71"/>
      <c r="X94" s="71"/>
      <c r="Y94" s="71"/>
      <c r="Z94" s="71"/>
      <c r="AA94" s="71"/>
    </row>
    <row r="95" spans="22:27">
      <c r="V95" s="71"/>
      <c r="W95" s="71"/>
      <c r="X95" s="71"/>
      <c r="Y95" s="71"/>
      <c r="Z95" s="71"/>
      <c r="AA95" s="71"/>
    </row>
    <row r="96" spans="22:27">
      <c r="V96" s="71"/>
      <c r="W96" s="71"/>
      <c r="X96" s="71"/>
      <c r="Y96" s="71"/>
      <c r="Z96" s="71"/>
      <c r="AA96" s="71"/>
    </row>
    <row r="97" spans="22:27">
      <c r="V97" s="71"/>
      <c r="W97" s="71"/>
      <c r="X97" s="71"/>
      <c r="Y97" s="71"/>
      <c r="Z97" s="71"/>
      <c r="AA97" s="71"/>
    </row>
    <row r="98" spans="22:27">
      <c r="V98" s="71"/>
      <c r="W98" s="71"/>
      <c r="X98" s="71"/>
      <c r="Y98" s="71"/>
      <c r="Z98" s="71"/>
      <c r="AA98" s="71"/>
    </row>
    <row r="99" spans="22:27">
      <c r="V99" s="71"/>
      <c r="W99" s="71"/>
      <c r="X99" s="71"/>
      <c r="Y99" s="71"/>
      <c r="Z99" s="71"/>
      <c r="AA99" s="71"/>
    </row>
    <row r="100" spans="22:27">
      <c r="V100" s="71"/>
      <c r="W100" s="71"/>
      <c r="X100" s="71"/>
      <c r="Y100" s="71"/>
      <c r="Z100" s="71"/>
      <c r="AA100" s="71"/>
    </row>
    <row r="101" spans="22:27">
      <c r="V101" s="71"/>
      <c r="W101" s="71"/>
      <c r="X101" s="71"/>
      <c r="Y101" s="71"/>
      <c r="Z101" s="71"/>
      <c r="AA101" s="71"/>
    </row>
    <row r="102" spans="22:27">
      <c r="V102" s="71"/>
      <c r="W102" s="71"/>
      <c r="X102" s="71"/>
      <c r="Y102" s="71"/>
      <c r="Z102" s="71"/>
      <c r="AA102" s="71"/>
    </row>
    <row r="103" spans="22:27">
      <c r="V103" s="71"/>
      <c r="W103" s="71"/>
      <c r="X103" s="71"/>
      <c r="Y103" s="71"/>
      <c r="Z103" s="71"/>
      <c r="AA103" s="71"/>
    </row>
    <row r="104" spans="22:27">
      <c r="V104" s="71"/>
      <c r="W104" s="71"/>
      <c r="X104" s="71"/>
      <c r="Y104" s="71"/>
      <c r="Z104" s="71"/>
      <c r="AA104" s="71"/>
    </row>
    <row r="105" spans="22:27">
      <c r="V105" s="71"/>
      <c r="W105" s="71"/>
      <c r="X105" s="71"/>
      <c r="Y105" s="71"/>
      <c r="Z105" s="71"/>
      <c r="AA105" s="71"/>
    </row>
    <row r="106" spans="22:27">
      <c r="V106" s="71"/>
      <c r="W106" s="71"/>
      <c r="X106" s="71"/>
      <c r="Y106" s="71"/>
      <c r="Z106" s="71"/>
      <c r="AA106" s="71"/>
    </row>
    <row r="107" spans="22:27">
      <c r="V107" s="71"/>
      <c r="W107" s="71"/>
      <c r="X107" s="71"/>
      <c r="Y107" s="71"/>
      <c r="Z107" s="71"/>
      <c r="AA107" s="71"/>
    </row>
    <row r="108" spans="22:27">
      <c r="V108" s="71"/>
      <c r="W108" s="71"/>
      <c r="X108" s="71"/>
      <c r="Y108" s="71"/>
      <c r="Z108" s="71"/>
      <c r="AA108" s="71"/>
    </row>
    <row r="109" spans="22:27">
      <c r="V109" s="71"/>
      <c r="W109" s="71"/>
      <c r="X109" s="71"/>
      <c r="Y109" s="71"/>
      <c r="Z109" s="71"/>
      <c r="AA109" s="71"/>
    </row>
    <row r="110" spans="22:27">
      <c r="V110" s="71"/>
      <c r="W110" s="71"/>
      <c r="X110" s="71"/>
      <c r="Y110" s="71"/>
      <c r="Z110" s="71"/>
      <c r="AA110" s="71"/>
    </row>
    <row r="111" spans="22:27">
      <c r="V111" s="71"/>
      <c r="W111" s="71"/>
      <c r="X111" s="71"/>
      <c r="Y111" s="71"/>
      <c r="Z111" s="71"/>
      <c r="AA111" s="71"/>
    </row>
    <row r="112" spans="22:27">
      <c r="V112" s="71"/>
      <c r="W112" s="71"/>
      <c r="X112" s="71"/>
      <c r="Y112" s="71"/>
      <c r="Z112" s="71"/>
      <c r="AA112" s="71"/>
    </row>
    <row r="113" spans="22:27">
      <c r="V113" s="71"/>
      <c r="W113" s="71"/>
      <c r="X113" s="71"/>
      <c r="Y113" s="71"/>
      <c r="Z113" s="71"/>
      <c r="AA113" s="71"/>
    </row>
    <row r="114" spans="22:27">
      <c r="V114" s="71"/>
      <c r="W114" s="71"/>
      <c r="X114" s="71"/>
      <c r="Y114" s="71"/>
      <c r="Z114" s="71"/>
      <c r="AA114" s="71"/>
    </row>
    <row r="115" spans="22:27">
      <c r="V115" s="71"/>
      <c r="W115" s="71"/>
      <c r="X115" s="71"/>
      <c r="Y115" s="71"/>
      <c r="Z115" s="71"/>
      <c r="AA115" s="71"/>
    </row>
    <row r="116" spans="22:27">
      <c r="V116" s="71"/>
      <c r="W116" s="71"/>
      <c r="X116" s="71"/>
      <c r="Y116" s="71"/>
      <c r="Z116" s="71"/>
      <c r="AA116" s="71"/>
    </row>
    <row r="117" spans="22:27">
      <c r="V117" s="71"/>
      <c r="W117" s="71"/>
      <c r="X117" s="71"/>
      <c r="Y117" s="71"/>
      <c r="Z117" s="71"/>
      <c r="AA117" s="71"/>
    </row>
    <row r="118" spans="22:27">
      <c r="V118" s="71"/>
      <c r="W118" s="71"/>
      <c r="X118" s="71"/>
      <c r="Y118" s="71"/>
      <c r="Z118" s="71"/>
      <c r="AA118" s="71"/>
    </row>
    <row r="119" spans="22:27">
      <c r="V119" s="71"/>
      <c r="W119" s="71"/>
      <c r="X119" s="71"/>
      <c r="Y119" s="71"/>
      <c r="Z119" s="71"/>
      <c r="AA119" s="71"/>
    </row>
    <row r="120" spans="22:27">
      <c r="V120" s="71"/>
      <c r="W120" s="71"/>
      <c r="X120" s="71"/>
      <c r="Y120" s="71"/>
      <c r="Z120" s="71"/>
      <c r="AA120" s="71"/>
    </row>
    <row r="121" spans="22:27">
      <c r="V121" s="71"/>
      <c r="W121" s="71"/>
      <c r="X121" s="71"/>
      <c r="Y121" s="71"/>
      <c r="Z121" s="71"/>
      <c r="AA121" s="71"/>
    </row>
    <row r="122" spans="22:27">
      <c r="V122" s="71"/>
      <c r="W122" s="71"/>
      <c r="X122" s="71"/>
      <c r="Y122" s="71"/>
      <c r="Z122" s="71"/>
      <c r="AA122" s="71"/>
    </row>
    <row r="123" spans="22:27">
      <c r="V123" s="71"/>
      <c r="W123" s="71"/>
      <c r="X123" s="71"/>
      <c r="Y123" s="71"/>
      <c r="Z123" s="71"/>
      <c r="AA123" s="71"/>
    </row>
    <row r="124" spans="22:27">
      <c r="V124" s="71"/>
      <c r="W124" s="71"/>
      <c r="X124" s="71"/>
      <c r="Y124" s="71"/>
      <c r="Z124" s="71"/>
      <c r="AA124" s="71"/>
    </row>
    <row r="125" spans="22:27">
      <c r="V125" s="71"/>
      <c r="W125" s="71"/>
      <c r="X125" s="71"/>
      <c r="Y125" s="71"/>
      <c r="Z125" s="71"/>
      <c r="AA125" s="71"/>
    </row>
    <row r="126" spans="22:27">
      <c r="V126" s="71"/>
      <c r="W126" s="71"/>
      <c r="X126" s="71"/>
      <c r="Y126" s="71"/>
      <c r="Z126" s="71"/>
      <c r="AA126" s="71"/>
    </row>
    <row r="127" spans="22:27">
      <c r="V127" s="71"/>
      <c r="W127" s="71"/>
      <c r="X127" s="71"/>
      <c r="Y127" s="71"/>
      <c r="Z127" s="71"/>
      <c r="AA127" s="71"/>
    </row>
    <row r="128" spans="22:27">
      <c r="V128" s="71"/>
      <c r="W128" s="71"/>
      <c r="X128" s="71"/>
      <c r="Y128" s="71"/>
      <c r="Z128" s="71"/>
      <c r="AA128" s="71"/>
    </row>
    <row r="129" spans="22:27">
      <c r="V129" s="71"/>
      <c r="W129" s="71"/>
      <c r="X129" s="71"/>
      <c r="Y129" s="71"/>
      <c r="Z129" s="71"/>
      <c r="AA129" s="71"/>
    </row>
    <row r="130" spans="22:27">
      <c r="V130" s="71"/>
      <c r="W130" s="71"/>
      <c r="X130" s="71"/>
      <c r="Y130" s="71"/>
      <c r="Z130" s="71"/>
      <c r="AA130" s="71"/>
    </row>
    <row r="131" spans="22:27">
      <c r="V131" s="71"/>
      <c r="W131" s="71"/>
      <c r="X131" s="71"/>
      <c r="Y131" s="71"/>
      <c r="Z131" s="71"/>
      <c r="AA131" s="71"/>
    </row>
    <row r="132" spans="22:27">
      <c r="V132" s="71"/>
      <c r="W132" s="71"/>
      <c r="X132" s="71"/>
      <c r="Y132" s="71"/>
      <c r="Z132" s="71"/>
      <c r="AA132" s="71"/>
    </row>
    <row r="133" spans="22:27">
      <c r="V133" s="71"/>
      <c r="W133" s="71"/>
      <c r="X133" s="71"/>
      <c r="Y133" s="71"/>
      <c r="Z133" s="71"/>
      <c r="AA133" s="71"/>
    </row>
    <row r="134" spans="22:27">
      <c r="V134" s="71"/>
      <c r="W134" s="71"/>
      <c r="X134" s="71"/>
      <c r="Y134" s="71"/>
      <c r="Z134" s="71"/>
      <c r="AA134" s="71"/>
    </row>
    <row r="135" spans="22:27">
      <c r="V135" s="71"/>
      <c r="W135" s="71"/>
      <c r="X135" s="71"/>
      <c r="Y135" s="71"/>
      <c r="Z135" s="71"/>
      <c r="AA135" s="71"/>
    </row>
    <row r="136" spans="22:27">
      <c r="V136" s="71"/>
      <c r="W136" s="71"/>
      <c r="X136" s="71"/>
      <c r="Y136" s="71"/>
      <c r="Z136" s="71"/>
      <c r="AA136" s="71"/>
    </row>
    <row r="137" spans="22:27">
      <c r="V137" s="71"/>
      <c r="W137" s="71"/>
      <c r="X137" s="71"/>
      <c r="Y137" s="71"/>
      <c r="Z137" s="71"/>
      <c r="AA137" s="71"/>
    </row>
    <row r="138" spans="22:27">
      <c r="V138" s="71"/>
      <c r="W138" s="71"/>
      <c r="X138" s="71"/>
      <c r="Y138" s="71"/>
      <c r="Z138" s="71"/>
      <c r="AA138" s="71"/>
    </row>
    <row r="139" spans="22:27">
      <c r="V139" s="71"/>
      <c r="W139" s="71"/>
      <c r="X139" s="71"/>
      <c r="Y139" s="71"/>
      <c r="Z139" s="71"/>
      <c r="AA139" s="71"/>
    </row>
    <row r="140" spans="22:27">
      <c r="V140" s="71"/>
      <c r="W140" s="71"/>
      <c r="X140" s="71"/>
      <c r="Y140" s="71"/>
      <c r="Z140" s="71"/>
      <c r="AA140" s="71"/>
    </row>
    <row r="141" spans="22:27">
      <c r="V141" s="71"/>
      <c r="W141" s="71"/>
      <c r="X141" s="71"/>
      <c r="Y141" s="71"/>
      <c r="Z141" s="71"/>
      <c r="AA141" s="71"/>
    </row>
    <row r="142" spans="22:27">
      <c r="V142" s="71"/>
      <c r="W142" s="71"/>
      <c r="X142" s="71"/>
      <c r="Y142" s="71"/>
      <c r="Z142" s="71"/>
      <c r="AA142" s="71"/>
    </row>
    <row r="143" spans="22:27">
      <c r="V143" s="71"/>
      <c r="W143" s="71"/>
      <c r="X143" s="71"/>
      <c r="Y143" s="71"/>
      <c r="Z143" s="71"/>
      <c r="AA143" s="71"/>
    </row>
    <row r="144" spans="22:27">
      <c r="V144" s="71"/>
      <c r="W144" s="71"/>
      <c r="X144" s="71"/>
      <c r="Y144" s="71"/>
      <c r="Z144" s="71"/>
      <c r="AA144" s="71"/>
    </row>
    <row r="145" spans="22:27">
      <c r="V145" s="71"/>
      <c r="W145" s="71"/>
      <c r="X145" s="71"/>
      <c r="Y145" s="71"/>
      <c r="Z145" s="71"/>
      <c r="AA145" s="71"/>
    </row>
    <row r="146" spans="22:27">
      <c r="V146" s="71"/>
      <c r="W146" s="71"/>
      <c r="X146" s="71"/>
      <c r="Y146" s="71"/>
      <c r="Z146" s="71"/>
      <c r="AA146" s="71"/>
    </row>
    <row r="147" spans="22:27">
      <c r="V147" s="71"/>
      <c r="W147" s="71"/>
      <c r="X147" s="71"/>
      <c r="Y147" s="71"/>
      <c r="Z147" s="71"/>
      <c r="AA147" s="71"/>
    </row>
    <row r="148" spans="22:27">
      <c r="V148" s="71"/>
      <c r="W148" s="71"/>
      <c r="X148" s="71"/>
      <c r="Y148" s="71"/>
      <c r="Z148" s="71"/>
      <c r="AA148" s="71"/>
    </row>
    <row r="149" spans="22:27">
      <c r="V149" s="71"/>
      <c r="W149" s="71"/>
      <c r="X149" s="71"/>
      <c r="Y149" s="71"/>
      <c r="Z149" s="71"/>
      <c r="AA149" s="71"/>
    </row>
    <row r="150" spans="22:27">
      <c r="V150" s="71"/>
      <c r="W150" s="71"/>
      <c r="X150" s="71"/>
      <c r="Y150" s="71"/>
      <c r="Z150" s="71"/>
      <c r="AA150" s="71"/>
    </row>
    <row r="151" spans="22:27">
      <c r="V151" s="71"/>
      <c r="W151" s="71"/>
      <c r="X151" s="71"/>
      <c r="Y151" s="71"/>
      <c r="Z151" s="71"/>
      <c r="AA151" s="71"/>
    </row>
    <row r="152" spans="22:27">
      <c r="V152" s="71"/>
      <c r="W152" s="71"/>
      <c r="X152" s="71"/>
      <c r="Y152" s="71"/>
      <c r="Z152" s="71"/>
      <c r="AA152" s="71"/>
    </row>
    <row r="153" spans="22:27">
      <c r="V153" s="71"/>
      <c r="W153" s="71"/>
      <c r="X153" s="71"/>
      <c r="Y153" s="71"/>
      <c r="Z153" s="71"/>
      <c r="AA153" s="71"/>
    </row>
    <row r="154" spans="22:27">
      <c r="V154" s="71"/>
      <c r="W154" s="71"/>
      <c r="X154" s="71"/>
      <c r="Y154" s="71"/>
      <c r="Z154" s="71"/>
      <c r="AA154" s="71"/>
    </row>
    <row r="155" spans="22:27">
      <c r="V155" s="71"/>
      <c r="W155" s="71"/>
      <c r="X155" s="71"/>
      <c r="Y155" s="71"/>
      <c r="Z155" s="71"/>
      <c r="AA155" s="71"/>
    </row>
    <row r="156" spans="22:27">
      <c r="V156" s="71"/>
      <c r="W156" s="71"/>
      <c r="X156" s="71"/>
      <c r="Y156" s="71"/>
      <c r="Z156" s="71"/>
      <c r="AA156" s="71"/>
    </row>
    <row r="157" spans="22:27">
      <c r="V157" s="71"/>
      <c r="W157" s="71"/>
      <c r="X157" s="71"/>
      <c r="Y157" s="71"/>
      <c r="Z157" s="71"/>
      <c r="AA157" s="71"/>
    </row>
    <row r="158" spans="22:27">
      <c r="V158" s="71"/>
      <c r="W158" s="71"/>
      <c r="X158" s="71"/>
      <c r="Y158" s="71"/>
      <c r="Z158" s="71"/>
      <c r="AA158" s="71"/>
    </row>
    <row r="159" spans="22:27">
      <c r="V159" s="71"/>
      <c r="W159" s="71"/>
      <c r="X159" s="71"/>
      <c r="Y159" s="71"/>
      <c r="Z159" s="71"/>
      <c r="AA159" s="71"/>
    </row>
    <row r="160" spans="22:27">
      <c r="V160" s="71"/>
      <c r="W160" s="71"/>
      <c r="X160" s="71"/>
      <c r="Y160" s="71"/>
      <c r="Z160" s="71"/>
      <c r="AA160" s="71"/>
    </row>
    <row r="161" spans="22:27">
      <c r="V161" s="71"/>
      <c r="W161" s="71"/>
      <c r="X161" s="71"/>
      <c r="Y161" s="71"/>
      <c r="Z161" s="71"/>
      <c r="AA161" s="71"/>
    </row>
    <row r="162" spans="22:27">
      <c r="V162" s="71"/>
      <c r="W162" s="71"/>
      <c r="X162" s="71"/>
      <c r="Y162" s="71"/>
      <c r="Z162" s="71"/>
      <c r="AA162" s="71"/>
    </row>
    <row r="163" spans="22:27">
      <c r="V163" s="71"/>
      <c r="W163" s="71"/>
      <c r="X163" s="71"/>
      <c r="Y163" s="71"/>
      <c r="Z163" s="71"/>
      <c r="AA163" s="71"/>
    </row>
    <row r="164" spans="22:27">
      <c r="V164" s="71"/>
      <c r="W164" s="71"/>
      <c r="X164" s="71"/>
      <c r="Y164" s="71"/>
      <c r="Z164" s="71"/>
      <c r="AA164" s="71"/>
    </row>
    <row r="165" spans="22:27">
      <c r="V165" s="71"/>
      <c r="W165" s="71"/>
      <c r="X165" s="71"/>
      <c r="Y165" s="71"/>
      <c r="Z165" s="71"/>
      <c r="AA165" s="71"/>
    </row>
    <row r="166" spans="22:27">
      <c r="V166" s="71"/>
      <c r="W166" s="71"/>
      <c r="X166" s="71"/>
      <c r="Y166" s="71"/>
      <c r="Z166" s="71"/>
      <c r="AA166" s="71"/>
    </row>
    <row r="167" spans="22:27">
      <c r="V167" s="71"/>
      <c r="W167" s="71"/>
      <c r="X167" s="71"/>
      <c r="Y167" s="71"/>
      <c r="Z167" s="71"/>
      <c r="AA167" s="71"/>
    </row>
    <row r="168" spans="22:27">
      <c r="V168" s="71"/>
      <c r="W168" s="71"/>
      <c r="X168" s="71"/>
      <c r="Y168" s="71"/>
      <c r="Z168" s="71"/>
      <c r="AA168" s="71"/>
    </row>
    <row r="169" spans="22:27">
      <c r="V169" s="71"/>
      <c r="W169" s="71"/>
      <c r="X169" s="71"/>
      <c r="Y169" s="71"/>
      <c r="Z169" s="71"/>
      <c r="AA169" s="71"/>
    </row>
    <row r="170" spans="22:27">
      <c r="V170" s="71"/>
      <c r="W170" s="71"/>
      <c r="X170" s="71"/>
      <c r="Y170" s="71"/>
      <c r="Z170" s="71"/>
      <c r="AA170" s="71"/>
    </row>
    <row r="171" spans="22:27">
      <c r="V171" s="71"/>
      <c r="W171" s="71"/>
      <c r="X171" s="71"/>
      <c r="Y171" s="71"/>
      <c r="Z171" s="71"/>
      <c r="AA171" s="71"/>
    </row>
    <row r="172" spans="22:27">
      <c r="V172" s="71"/>
      <c r="W172" s="71"/>
      <c r="X172" s="71"/>
      <c r="Y172" s="71"/>
      <c r="Z172" s="71"/>
      <c r="AA172" s="71"/>
    </row>
    <row r="173" spans="22:27">
      <c r="V173" s="71"/>
      <c r="W173" s="71"/>
      <c r="X173" s="71"/>
      <c r="Y173" s="71"/>
      <c r="Z173" s="71"/>
      <c r="AA173" s="71"/>
    </row>
    <row r="174" spans="22:27">
      <c r="V174" s="71"/>
      <c r="W174" s="71"/>
      <c r="X174" s="71"/>
      <c r="Y174" s="71"/>
      <c r="Z174" s="71"/>
      <c r="AA174" s="71"/>
    </row>
    <row r="175" spans="22:27">
      <c r="V175" s="71"/>
      <c r="W175" s="71"/>
      <c r="X175" s="71"/>
      <c r="Y175" s="71"/>
      <c r="Z175" s="71"/>
      <c r="AA175" s="71"/>
    </row>
    <row r="176" spans="22:27">
      <c r="V176" s="71"/>
      <c r="W176" s="71"/>
      <c r="X176" s="71"/>
      <c r="Y176" s="71"/>
      <c r="Z176" s="71"/>
      <c r="AA176" s="71"/>
    </row>
    <row r="177" spans="22:27">
      <c r="V177" s="71"/>
      <c r="W177" s="71"/>
      <c r="X177" s="71"/>
      <c r="Y177" s="71"/>
      <c r="Z177" s="71"/>
      <c r="AA177" s="71"/>
    </row>
    <row r="178" spans="22:27">
      <c r="V178" s="71"/>
      <c r="W178" s="71"/>
      <c r="X178" s="71"/>
      <c r="Y178" s="71"/>
      <c r="Z178" s="71"/>
      <c r="AA178" s="71"/>
    </row>
    <row r="179" spans="22:27">
      <c r="V179" s="71"/>
      <c r="W179" s="71"/>
      <c r="X179" s="71"/>
      <c r="Y179" s="71"/>
      <c r="Z179" s="71"/>
      <c r="AA179" s="71"/>
    </row>
    <row r="180" spans="22:27">
      <c r="V180" s="71"/>
      <c r="W180" s="71"/>
      <c r="X180" s="71"/>
      <c r="Y180" s="71"/>
      <c r="Z180" s="71"/>
      <c r="AA180" s="71"/>
    </row>
    <row r="181" spans="22:27">
      <c r="V181" s="71"/>
      <c r="W181" s="71"/>
      <c r="X181" s="71"/>
      <c r="Y181" s="71"/>
      <c r="Z181" s="71"/>
      <c r="AA181" s="71"/>
    </row>
    <row r="182" spans="22:27">
      <c r="V182" s="71"/>
      <c r="W182" s="71"/>
      <c r="X182" s="71"/>
      <c r="Y182" s="71"/>
      <c r="Z182" s="71"/>
      <c r="AA182" s="71"/>
    </row>
    <row r="183" spans="22:27">
      <c r="V183" s="71"/>
      <c r="W183" s="71"/>
      <c r="X183" s="71"/>
      <c r="Y183" s="71"/>
      <c r="Z183" s="71"/>
      <c r="AA183" s="71"/>
    </row>
    <row r="184" spans="22:27">
      <c r="V184" s="71"/>
      <c r="W184" s="71"/>
      <c r="X184" s="71"/>
      <c r="Y184" s="71"/>
      <c r="Z184" s="71"/>
      <c r="AA184" s="71"/>
    </row>
    <row r="185" spans="22:27">
      <c r="V185" s="71"/>
      <c r="W185" s="71"/>
      <c r="X185" s="71"/>
      <c r="Y185" s="71"/>
      <c r="Z185" s="71"/>
      <c r="AA185" s="71"/>
    </row>
    <row r="186" spans="22:27">
      <c r="V186" s="71"/>
      <c r="W186" s="71"/>
      <c r="X186" s="71"/>
      <c r="Y186" s="71"/>
      <c r="Z186" s="71"/>
      <c r="AA186" s="71"/>
    </row>
    <row r="187" spans="22:27">
      <c r="V187" s="71"/>
      <c r="W187" s="71"/>
      <c r="X187" s="71"/>
      <c r="Y187" s="71"/>
      <c r="Z187" s="71"/>
      <c r="AA187" s="71"/>
    </row>
    <row r="188" spans="22:27">
      <c r="V188" s="71"/>
      <c r="W188" s="71"/>
      <c r="X188" s="71"/>
      <c r="Y188" s="71"/>
      <c r="Z188" s="71"/>
      <c r="AA188" s="71"/>
    </row>
    <row r="189" spans="22:27">
      <c r="V189" s="71"/>
      <c r="W189" s="71"/>
      <c r="X189" s="71"/>
      <c r="Y189" s="71"/>
      <c r="Z189" s="71"/>
      <c r="AA189" s="71"/>
    </row>
    <row r="190" spans="22:27">
      <c r="V190" s="71"/>
      <c r="W190" s="71"/>
      <c r="X190" s="71"/>
      <c r="Y190" s="71"/>
      <c r="Z190" s="71"/>
      <c r="AA190" s="71"/>
    </row>
    <row r="191" spans="22:27">
      <c r="V191" s="71"/>
      <c r="W191" s="71"/>
      <c r="X191" s="71"/>
      <c r="Y191" s="71"/>
      <c r="Z191" s="71"/>
      <c r="AA191" s="71"/>
    </row>
    <row r="192" spans="22:27">
      <c r="V192" s="71"/>
      <c r="W192" s="71"/>
      <c r="X192" s="71"/>
      <c r="Y192" s="71"/>
      <c r="Z192" s="71"/>
      <c r="AA192" s="71"/>
    </row>
    <row r="193" spans="22:27">
      <c r="V193" s="71"/>
      <c r="W193" s="71"/>
      <c r="X193" s="71"/>
      <c r="Y193" s="71"/>
      <c r="Z193" s="71"/>
      <c r="AA193" s="71"/>
    </row>
    <row r="194" spans="22:27">
      <c r="V194" s="71"/>
      <c r="W194" s="71"/>
      <c r="X194" s="71"/>
      <c r="Y194" s="71"/>
      <c r="Z194" s="71"/>
      <c r="AA194" s="71"/>
    </row>
    <row r="195" spans="22:27">
      <c r="V195" s="71"/>
      <c r="W195" s="71"/>
      <c r="X195" s="71"/>
      <c r="Y195" s="71"/>
      <c r="Z195" s="71"/>
      <c r="AA195" s="71"/>
    </row>
    <row r="196" spans="22:27">
      <c r="V196" s="71"/>
      <c r="W196" s="71"/>
      <c r="X196" s="71"/>
      <c r="Y196" s="71"/>
      <c r="Z196" s="71"/>
      <c r="AA196" s="71"/>
    </row>
    <row r="197" spans="22:27">
      <c r="V197" s="71"/>
      <c r="W197" s="71"/>
      <c r="X197" s="71"/>
      <c r="Y197" s="71"/>
      <c r="Z197" s="71"/>
      <c r="AA197" s="71"/>
    </row>
    <row r="198" spans="22:27">
      <c r="V198" s="71"/>
      <c r="W198" s="71"/>
      <c r="X198" s="71"/>
      <c r="Y198" s="71"/>
      <c r="Z198" s="71"/>
      <c r="AA198" s="71"/>
    </row>
    <row r="199" spans="22:27">
      <c r="V199" s="71"/>
      <c r="W199" s="71"/>
      <c r="X199" s="71"/>
      <c r="Y199" s="71"/>
      <c r="Z199" s="71"/>
      <c r="AA199" s="71"/>
    </row>
    <row r="200" spans="22:27">
      <c r="V200" s="71"/>
      <c r="W200" s="71"/>
      <c r="X200" s="71"/>
      <c r="Y200" s="71"/>
      <c r="Z200" s="71"/>
      <c r="AA200" s="71"/>
    </row>
    <row r="201" spans="22:27">
      <c r="V201" s="71"/>
      <c r="W201" s="71"/>
      <c r="X201" s="71"/>
      <c r="Y201" s="71"/>
      <c r="Z201" s="71"/>
      <c r="AA201" s="71"/>
    </row>
    <row r="202" spans="22:27">
      <c r="V202" s="71"/>
      <c r="W202" s="71"/>
      <c r="X202" s="71"/>
      <c r="Y202" s="71"/>
      <c r="Z202" s="71"/>
      <c r="AA202" s="71"/>
    </row>
    <row r="203" spans="22:27">
      <c r="V203" s="71"/>
      <c r="W203" s="71"/>
      <c r="X203" s="71"/>
      <c r="Y203" s="71"/>
      <c r="Z203" s="71"/>
      <c r="AA203" s="71"/>
    </row>
    <row r="204" spans="22:27">
      <c r="V204" s="71"/>
      <c r="W204" s="71"/>
      <c r="X204" s="71"/>
      <c r="Y204" s="71"/>
      <c r="Z204" s="71"/>
      <c r="AA204" s="71"/>
    </row>
    <row r="205" spans="22:27">
      <c r="V205" s="71"/>
      <c r="W205" s="71"/>
      <c r="X205" s="71"/>
      <c r="Y205" s="71"/>
      <c r="Z205" s="71"/>
      <c r="AA205" s="71"/>
    </row>
    <row r="206" spans="22:27">
      <c r="V206" s="71"/>
      <c r="W206" s="71"/>
      <c r="X206" s="71"/>
      <c r="Y206" s="71"/>
      <c r="Z206" s="71"/>
      <c r="AA206" s="71"/>
    </row>
    <row r="207" spans="22:27">
      <c r="V207" s="71"/>
      <c r="W207" s="71"/>
      <c r="X207" s="71"/>
      <c r="Y207" s="71"/>
      <c r="Z207" s="71"/>
      <c r="AA207" s="71"/>
    </row>
    <row r="208" spans="22:27">
      <c r="V208" s="71"/>
      <c r="W208" s="71"/>
      <c r="X208" s="71"/>
      <c r="Y208" s="71"/>
      <c r="Z208" s="71"/>
      <c r="AA208" s="71"/>
    </row>
    <row r="209" spans="22:27">
      <c r="V209" s="71"/>
      <c r="W209" s="71"/>
      <c r="X209" s="71"/>
      <c r="Y209" s="71"/>
      <c r="Z209" s="71"/>
      <c r="AA209" s="71"/>
    </row>
    <row r="210" spans="22:27">
      <c r="V210" s="71"/>
      <c r="W210" s="71"/>
      <c r="X210" s="71"/>
      <c r="Y210" s="71"/>
      <c r="Z210" s="71"/>
      <c r="AA210" s="71"/>
    </row>
    <row r="211" spans="22:27">
      <c r="V211" s="71"/>
      <c r="W211" s="71"/>
      <c r="X211" s="71"/>
      <c r="Y211" s="71"/>
      <c r="Z211" s="71"/>
      <c r="AA211" s="71"/>
    </row>
    <row r="212" spans="22:27">
      <c r="V212" s="71"/>
      <c r="W212" s="71"/>
      <c r="X212" s="71"/>
      <c r="Y212" s="71"/>
      <c r="Z212" s="71"/>
      <c r="AA212" s="71"/>
    </row>
    <row r="213" spans="22:27">
      <c r="V213" s="71"/>
      <c r="W213" s="71"/>
      <c r="X213" s="71"/>
      <c r="Y213" s="71"/>
      <c r="Z213" s="71"/>
      <c r="AA213" s="71"/>
    </row>
    <row r="214" spans="22:27">
      <c r="V214" s="71"/>
      <c r="W214" s="71"/>
      <c r="X214" s="71"/>
      <c r="Y214" s="71"/>
      <c r="Z214" s="71"/>
      <c r="AA214" s="71"/>
    </row>
    <row r="215" spans="22:27">
      <c r="V215" s="71"/>
      <c r="W215" s="71"/>
      <c r="X215" s="71"/>
      <c r="Y215" s="71"/>
      <c r="Z215" s="71"/>
      <c r="AA215" s="71"/>
    </row>
    <row r="216" spans="22:27">
      <c r="V216" s="71"/>
      <c r="W216" s="71"/>
      <c r="X216" s="71"/>
      <c r="Y216" s="71"/>
      <c r="Z216" s="71"/>
      <c r="AA216" s="71"/>
    </row>
    <row r="217" spans="22:27">
      <c r="V217" s="71"/>
      <c r="W217" s="71"/>
      <c r="X217" s="71"/>
      <c r="Y217" s="71"/>
      <c r="Z217" s="71"/>
      <c r="AA217" s="71"/>
    </row>
    <row r="218" spans="22:27">
      <c r="V218" s="71"/>
      <c r="W218" s="71"/>
      <c r="X218" s="71"/>
      <c r="Y218" s="71"/>
      <c r="Z218" s="71"/>
      <c r="AA218" s="71"/>
    </row>
    <row r="219" spans="22:27">
      <c r="V219" s="71"/>
      <c r="W219" s="71"/>
      <c r="X219" s="71"/>
      <c r="Y219" s="71"/>
      <c r="Z219" s="71"/>
      <c r="AA219" s="71"/>
    </row>
    <row r="220" spans="22:27">
      <c r="V220" s="71"/>
      <c r="W220" s="71"/>
      <c r="X220" s="71"/>
      <c r="Y220" s="71"/>
      <c r="Z220" s="71"/>
      <c r="AA220" s="71"/>
    </row>
    <row r="221" spans="22:27">
      <c r="V221" s="71"/>
      <c r="W221" s="71"/>
      <c r="X221" s="71"/>
      <c r="Y221" s="71"/>
      <c r="Z221" s="71"/>
      <c r="AA221" s="71"/>
    </row>
    <row r="222" spans="22:27">
      <c r="V222" s="71"/>
      <c r="W222" s="71"/>
      <c r="X222" s="71"/>
      <c r="Y222" s="71"/>
      <c r="Z222" s="71"/>
      <c r="AA222" s="71"/>
    </row>
    <row r="223" spans="22:27">
      <c r="V223" s="71"/>
      <c r="W223" s="71"/>
      <c r="X223" s="71"/>
      <c r="Y223" s="71"/>
      <c r="Z223" s="71"/>
      <c r="AA223" s="71"/>
    </row>
    <row r="224" spans="22:27">
      <c r="V224" s="71"/>
      <c r="W224" s="71"/>
      <c r="X224" s="71"/>
      <c r="Y224" s="71"/>
      <c r="Z224" s="71"/>
      <c r="AA224" s="71"/>
    </row>
    <row r="225" spans="22:27">
      <c r="V225" s="71"/>
      <c r="W225" s="71"/>
      <c r="X225" s="71"/>
      <c r="Y225" s="71"/>
      <c r="Z225" s="71"/>
      <c r="AA225" s="71"/>
    </row>
    <row r="226" spans="22:27">
      <c r="V226" s="71"/>
      <c r="W226" s="71"/>
      <c r="X226" s="71"/>
      <c r="Y226" s="71"/>
      <c r="Z226" s="71"/>
      <c r="AA226" s="71"/>
    </row>
    <row r="227" spans="22:27">
      <c r="V227" s="71"/>
      <c r="W227" s="71"/>
      <c r="X227" s="71"/>
      <c r="Y227" s="71"/>
      <c r="Z227" s="71"/>
      <c r="AA227" s="71"/>
    </row>
    <row r="228" spans="22:27">
      <c r="V228" s="71"/>
      <c r="W228" s="71"/>
      <c r="X228" s="71"/>
      <c r="Y228" s="71"/>
      <c r="Z228" s="71"/>
      <c r="AA228" s="71"/>
    </row>
    <row r="229" spans="22:27">
      <c r="V229" s="71"/>
      <c r="W229" s="71"/>
      <c r="X229" s="71"/>
      <c r="Y229" s="71"/>
      <c r="Z229" s="71"/>
      <c r="AA229" s="71"/>
    </row>
    <row r="230" spans="22:27">
      <c r="V230" s="71"/>
      <c r="W230" s="71"/>
      <c r="X230" s="71"/>
      <c r="Y230" s="71"/>
      <c r="Z230" s="71"/>
      <c r="AA230" s="71"/>
    </row>
    <row r="231" spans="22:27">
      <c r="V231" s="71"/>
      <c r="W231" s="71"/>
      <c r="X231" s="71"/>
      <c r="Y231" s="71"/>
      <c r="Z231" s="71"/>
      <c r="AA231" s="71"/>
    </row>
    <row r="232" spans="22:27">
      <c r="V232" s="71"/>
      <c r="W232" s="71"/>
      <c r="X232" s="71"/>
      <c r="Y232" s="71"/>
      <c r="Z232" s="71"/>
      <c r="AA232" s="71"/>
    </row>
    <row r="233" spans="22:27">
      <c r="V233" s="71"/>
      <c r="W233" s="71"/>
      <c r="X233" s="71"/>
      <c r="Y233" s="71"/>
      <c r="Z233" s="71"/>
      <c r="AA233" s="71"/>
    </row>
    <row r="234" spans="22:27">
      <c r="V234" s="71"/>
      <c r="W234" s="71"/>
      <c r="X234" s="71"/>
      <c r="Y234" s="71"/>
      <c r="Z234" s="71"/>
      <c r="AA234" s="71"/>
    </row>
    <row r="235" spans="22:27">
      <c r="V235" s="71"/>
      <c r="W235" s="71"/>
      <c r="X235" s="71"/>
      <c r="Y235" s="71"/>
      <c r="Z235" s="71"/>
      <c r="AA235" s="71"/>
    </row>
    <row r="236" spans="22:27">
      <c r="V236" s="71"/>
      <c r="W236" s="71"/>
      <c r="X236" s="71"/>
      <c r="Y236" s="71"/>
      <c r="Z236" s="71"/>
      <c r="AA236" s="71"/>
    </row>
    <row r="237" spans="22:27">
      <c r="V237" s="71"/>
      <c r="W237" s="71"/>
      <c r="X237" s="71"/>
      <c r="Y237" s="71"/>
      <c r="Z237" s="71"/>
      <c r="AA237" s="71"/>
    </row>
    <row r="238" spans="22:27">
      <c r="V238" s="71"/>
      <c r="W238" s="71"/>
      <c r="X238" s="71"/>
      <c r="Y238" s="71"/>
      <c r="Z238" s="71"/>
      <c r="AA238" s="71"/>
    </row>
    <row r="239" spans="22:27">
      <c r="V239" s="71"/>
      <c r="W239" s="71"/>
      <c r="X239" s="71"/>
      <c r="Y239" s="71"/>
      <c r="Z239" s="71"/>
      <c r="AA239" s="71"/>
    </row>
    <row r="240" spans="22:27">
      <c r="V240" s="71"/>
      <c r="W240" s="71"/>
      <c r="X240" s="71"/>
      <c r="Y240" s="71"/>
      <c r="Z240" s="71"/>
      <c r="AA240" s="71"/>
    </row>
    <row r="241" spans="22:27">
      <c r="V241" s="71"/>
      <c r="W241" s="71"/>
      <c r="X241" s="71"/>
      <c r="Y241" s="71"/>
      <c r="Z241" s="71"/>
      <c r="AA241" s="71"/>
    </row>
    <row r="242" spans="22:27">
      <c r="V242" s="71"/>
      <c r="W242" s="71"/>
      <c r="X242" s="71"/>
      <c r="Y242" s="71"/>
      <c r="Z242" s="71"/>
      <c r="AA242" s="71"/>
    </row>
    <row r="243" spans="22:27">
      <c r="V243" s="71"/>
      <c r="W243" s="71"/>
      <c r="X243" s="71"/>
      <c r="Y243" s="71"/>
      <c r="Z243" s="71"/>
      <c r="AA243" s="71"/>
    </row>
    <row r="244" spans="22:27">
      <c r="V244" s="71"/>
      <c r="W244" s="71"/>
      <c r="X244" s="71"/>
      <c r="Y244" s="71"/>
      <c r="Z244" s="71"/>
      <c r="AA244" s="71"/>
    </row>
    <row r="245" spans="22:27">
      <c r="V245" s="71"/>
      <c r="W245" s="71"/>
      <c r="X245" s="71"/>
      <c r="Y245" s="71"/>
      <c r="Z245" s="71"/>
      <c r="AA245" s="71"/>
    </row>
    <row r="246" spans="22:27">
      <c r="V246" s="71"/>
      <c r="W246" s="71"/>
      <c r="X246" s="71"/>
      <c r="Y246" s="71"/>
      <c r="Z246" s="71"/>
      <c r="AA246" s="71"/>
    </row>
    <row r="247" spans="22:27">
      <c r="V247" s="71"/>
      <c r="W247" s="71"/>
      <c r="X247" s="71"/>
      <c r="Y247" s="71"/>
      <c r="Z247" s="71"/>
      <c r="AA247" s="71"/>
    </row>
    <row r="248" spans="22:27">
      <c r="V248" s="71"/>
      <c r="W248" s="71"/>
      <c r="X248" s="71"/>
      <c r="Y248" s="71"/>
      <c r="Z248" s="71"/>
      <c r="AA248" s="71"/>
    </row>
    <row r="249" spans="22:27">
      <c r="V249" s="71"/>
      <c r="W249" s="71"/>
      <c r="X249" s="71"/>
      <c r="Y249" s="71"/>
      <c r="Z249" s="71"/>
      <c r="AA249" s="71"/>
    </row>
    <row r="250" spans="22:27">
      <c r="V250" s="71"/>
      <c r="W250" s="71"/>
      <c r="X250" s="71"/>
      <c r="Y250" s="71"/>
      <c r="Z250" s="71"/>
      <c r="AA250" s="71"/>
    </row>
    <row r="251" spans="22:27">
      <c r="V251" s="71"/>
      <c r="W251" s="71"/>
      <c r="X251" s="71"/>
      <c r="Y251" s="71"/>
      <c r="Z251" s="71"/>
      <c r="AA251" s="71"/>
    </row>
    <row r="252" spans="22:27">
      <c r="V252" s="71"/>
      <c r="W252" s="71"/>
      <c r="X252" s="71"/>
      <c r="Y252" s="71"/>
      <c r="Z252" s="71"/>
      <c r="AA252" s="71"/>
    </row>
    <row r="253" spans="22:27">
      <c r="V253" s="71"/>
      <c r="W253" s="71"/>
      <c r="X253" s="71"/>
      <c r="Y253" s="71"/>
      <c r="Z253" s="71"/>
      <c r="AA253" s="71"/>
    </row>
    <row r="254" spans="22:27">
      <c r="V254" s="71"/>
      <c r="W254" s="71"/>
      <c r="X254" s="71"/>
      <c r="Y254" s="71"/>
      <c r="Z254" s="71"/>
      <c r="AA254" s="71"/>
    </row>
    <row r="255" spans="22:27">
      <c r="V255" s="71"/>
      <c r="W255" s="71"/>
      <c r="X255" s="71"/>
      <c r="Y255" s="71"/>
      <c r="Z255" s="71"/>
      <c r="AA255" s="71"/>
    </row>
    <row r="256" spans="22:27">
      <c r="V256" s="71"/>
      <c r="W256" s="71"/>
      <c r="X256" s="71"/>
      <c r="Y256" s="71"/>
      <c r="Z256" s="71"/>
      <c r="AA256" s="71"/>
    </row>
    <row r="257" spans="22:27">
      <c r="V257" s="71"/>
      <c r="W257" s="71"/>
      <c r="X257" s="71"/>
      <c r="Y257" s="71"/>
      <c r="Z257" s="71"/>
      <c r="AA257" s="71"/>
    </row>
    <row r="258" spans="22:27">
      <c r="V258" s="71"/>
      <c r="W258" s="71"/>
      <c r="X258" s="71"/>
      <c r="Y258" s="71"/>
      <c r="Z258" s="71"/>
      <c r="AA258" s="71"/>
    </row>
    <row r="259" spans="22:27">
      <c r="V259" s="71"/>
      <c r="W259" s="71"/>
      <c r="X259" s="71"/>
      <c r="Y259" s="71"/>
      <c r="Z259" s="71"/>
      <c r="AA259" s="71"/>
    </row>
    <row r="260" spans="22:27">
      <c r="V260" s="71"/>
      <c r="W260" s="71"/>
      <c r="X260" s="71"/>
      <c r="Y260" s="71"/>
      <c r="Z260" s="71"/>
      <c r="AA260" s="71"/>
    </row>
    <row r="261" spans="22:27">
      <c r="V261" s="71"/>
      <c r="W261" s="71"/>
      <c r="X261" s="71"/>
      <c r="Y261" s="71"/>
      <c r="Z261" s="71"/>
      <c r="AA261" s="71"/>
    </row>
    <row r="262" spans="22:27">
      <c r="V262" s="71"/>
      <c r="W262" s="71"/>
      <c r="X262" s="71"/>
      <c r="Y262" s="71"/>
      <c r="Z262" s="71"/>
      <c r="AA262" s="71"/>
    </row>
    <row r="263" spans="22:27">
      <c r="V263" s="71"/>
      <c r="W263" s="71"/>
      <c r="X263" s="71"/>
      <c r="Y263" s="71"/>
      <c r="Z263" s="71"/>
      <c r="AA263" s="71"/>
    </row>
    <row r="264" spans="22:27">
      <c r="V264" s="71"/>
      <c r="W264" s="71"/>
      <c r="X264" s="71"/>
      <c r="Y264" s="71"/>
      <c r="Z264" s="71"/>
      <c r="AA264" s="71"/>
    </row>
    <row r="265" spans="22:27">
      <c r="V265" s="71"/>
      <c r="W265" s="71"/>
      <c r="X265" s="71"/>
      <c r="Y265" s="71"/>
      <c r="Z265" s="71"/>
      <c r="AA265" s="71"/>
    </row>
    <row r="266" spans="22:27">
      <c r="V266" s="71"/>
      <c r="W266" s="71"/>
      <c r="X266" s="71"/>
      <c r="Y266" s="71"/>
      <c r="Z266" s="71"/>
      <c r="AA266" s="71"/>
    </row>
    <row r="267" spans="22:27">
      <c r="V267" s="71"/>
      <c r="W267" s="71"/>
      <c r="X267" s="71"/>
      <c r="Y267" s="71"/>
      <c r="Z267" s="71"/>
      <c r="AA267" s="71"/>
    </row>
    <row r="268" spans="22:27">
      <c r="V268" s="71"/>
      <c r="W268" s="71"/>
      <c r="X268" s="71"/>
      <c r="Y268" s="71"/>
      <c r="Z268" s="71"/>
      <c r="AA268" s="71"/>
    </row>
    <row r="269" spans="22:27">
      <c r="V269" s="71"/>
      <c r="W269" s="71"/>
      <c r="X269" s="71"/>
      <c r="Y269" s="71"/>
      <c r="Z269" s="71"/>
      <c r="AA269" s="71"/>
    </row>
    <row r="270" spans="22:27">
      <c r="V270" s="71"/>
      <c r="W270" s="71"/>
      <c r="X270" s="71"/>
      <c r="Y270" s="71"/>
      <c r="Z270" s="71"/>
      <c r="AA270" s="71"/>
    </row>
    <row r="271" spans="22:27">
      <c r="V271" s="71"/>
      <c r="W271" s="71"/>
      <c r="X271" s="71"/>
      <c r="Y271" s="71"/>
      <c r="Z271" s="71"/>
      <c r="AA271" s="71"/>
    </row>
    <row r="272" spans="22:27">
      <c r="V272" s="71"/>
      <c r="W272" s="71"/>
      <c r="X272" s="71"/>
      <c r="Y272" s="71"/>
      <c r="Z272" s="71"/>
      <c r="AA272" s="71"/>
    </row>
    <row r="273" spans="22:27">
      <c r="V273" s="71"/>
      <c r="W273" s="71"/>
      <c r="X273" s="71"/>
      <c r="Y273" s="71"/>
      <c r="Z273" s="71"/>
      <c r="AA273" s="71"/>
    </row>
    <row r="274" spans="22:27">
      <c r="V274" s="71"/>
      <c r="W274" s="71"/>
      <c r="X274" s="71"/>
      <c r="Y274" s="71"/>
      <c r="Z274" s="71"/>
      <c r="AA274" s="71"/>
    </row>
    <row r="275" spans="22:27">
      <c r="V275" s="71"/>
      <c r="W275" s="71"/>
      <c r="X275" s="71"/>
      <c r="Y275" s="71"/>
      <c r="Z275" s="71"/>
      <c r="AA275" s="71"/>
    </row>
    <row r="276" spans="22:27">
      <c r="V276" s="71"/>
      <c r="W276" s="71"/>
      <c r="X276" s="71"/>
      <c r="Y276" s="71"/>
      <c r="Z276" s="71"/>
      <c r="AA276" s="71"/>
    </row>
    <row r="277" spans="22:27">
      <c r="V277" s="71"/>
      <c r="W277" s="71"/>
      <c r="X277" s="71"/>
      <c r="Y277" s="71"/>
      <c r="Z277" s="71"/>
      <c r="AA277" s="71"/>
    </row>
    <row r="278" spans="22:27">
      <c r="V278" s="71"/>
      <c r="W278" s="71"/>
      <c r="X278" s="71"/>
      <c r="Y278" s="71"/>
      <c r="Z278" s="71"/>
      <c r="AA278" s="71"/>
    </row>
    <row r="279" spans="22:27">
      <c r="V279" s="71"/>
      <c r="W279" s="71"/>
      <c r="X279" s="71"/>
      <c r="Y279" s="71"/>
      <c r="Z279" s="71"/>
      <c r="AA279" s="71"/>
    </row>
    <row r="280" spans="22:27">
      <c r="V280" s="71"/>
      <c r="W280" s="71"/>
      <c r="X280" s="71"/>
      <c r="Y280" s="71"/>
      <c r="Z280" s="71"/>
      <c r="AA280" s="71"/>
    </row>
    <row r="281" spans="22:27">
      <c r="V281" s="71"/>
      <c r="W281" s="71"/>
      <c r="X281" s="71"/>
      <c r="Y281" s="71"/>
      <c r="Z281" s="71"/>
      <c r="AA281" s="71"/>
    </row>
    <row r="282" spans="22:27">
      <c r="V282" s="71"/>
      <c r="W282" s="71"/>
      <c r="X282" s="71"/>
      <c r="Y282" s="71"/>
      <c r="Z282" s="71"/>
      <c r="AA282" s="71"/>
    </row>
    <row r="283" spans="22:27">
      <c r="V283" s="71"/>
      <c r="W283" s="71"/>
      <c r="X283" s="71"/>
      <c r="Y283" s="71"/>
      <c r="Z283" s="71"/>
      <c r="AA283" s="71"/>
    </row>
    <row r="284" spans="22:27">
      <c r="V284" s="71"/>
      <c r="W284" s="71"/>
      <c r="X284" s="71"/>
      <c r="Y284" s="71"/>
      <c r="Z284" s="71"/>
      <c r="AA284" s="71"/>
    </row>
    <row r="285" spans="22:27">
      <c r="V285" s="71"/>
      <c r="W285" s="71"/>
      <c r="X285" s="71"/>
      <c r="Y285" s="71"/>
      <c r="Z285" s="71"/>
      <c r="AA285" s="71"/>
    </row>
    <row r="286" spans="22:27">
      <c r="V286" s="71"/>
      <c r="W286" s="71"/>
      <c r="X286" s="71"/>
      <c r="Y286" s="71"/>
      <c r="Z286" s="71"/>
      <c r="AA286" s="71"/>
    </row>
    <row r="287" spans="22:27">
      <c r="V287" s="71"/>
      <c r="W287" s="71"/>
      <c r="X287" s="71"/>
      <c r="Y287" s="71"/>
      <c r="Z287" s="71"/>
      <c r="AA287" s="71"/>
    </row>
    <row r="288" spans="22:27">
      <c r="V288" s="71"/>
      <c r="W288" s="71"/>
      <c r="X288" s="71"/>
      <c r="Y288" s="71"/>
      <c r="Z288" s="71"/>
      <c r="AA288" s="71"/>
    </row>
    <row r="289" spans="22:27">
      <c r="V289" s="71"/>
      <c r="W289" s="71"/>
      <c r="X289" s="71"/>
      <c r="Y289" s="71"/>
      <c r="Z289" s="71"/>
      <c r="AA289" s="71"/>
    </row>
    <row r="290" spans="22:27">
      <c r="V290" s="71"/>
      <c r="W290" s="71"/>
      <c r="X290" s="71"/>
      <c r="Y290" s="71"/>
      <c r="Z290" s="71"/>
      <c r="AA290" s="71"/>
    </row>
    <row r="291" spans="22:27">
      <c r="V291" s="71"/>
      <c r="W291" s="71"/>
      <c r="X291" s="71"/>
      <c r="Y291" s="71"/>
      <c r="Z291" s="71"/>
      <c r="AA291" s="71"/>
    </row>
    <row r="292" spans="22:27">
      <c r="V292" s="71"/>
      <c r="W292" s="71"/>
      <c r="X292" s="71"/>
      <c r="Y292" s="71"/>
      <c r="Z292" s="71"/>
      <c r="AA292" s="71"/>
    </row>
    <row r="293" spans="22:27">
      <c r="V293" s="71"/>
      <c r="W293" s="71"/>
      <c r="X293" s="71"/>
      <c r="Y293" s="71"/>
      <c r="Z293" s="71"/>
      <c r="AA293" s="71"/>
    </row>
    <row r="294" spans="22:27">
      <c r="V294" s="71"/>
      <c r="W294" s="71"/>
      <c r="X294" s="71"/>
      <c r="Y294" s="71"/>
      <c r="Z294" s="71"/>
      <c r="AA294" s="71"/>
    </row>
    <row r="295" spans="22:27">
      <c r="V295" s="71"/>
      <c r="W295" s="71"/>
      <c r="X295" s="71"/>
      <c r="Y295" s="71"/>
      <c r="Z295" s="71"/>
      <c r="AA295" s="71"/>
    </row>
    <row r="296" spans="22:27">
      <c r="V296" s="71"/>
      <c r="W296" s="71"/>
      <c r="X296" s="71"/>
      <c r="Y296" s="71"/>
      <c r="Z296" s="71"/>
      <c r="AA296" s="71"/>
    </row>
    <row r="297" spans="22:27">
      <c r="V297" s="71"/>
      <c r="W297" s="71"/>
      <c r="X297" s="71"/>
      <c r="Y297" s="71"/>
      <c r="Z297" s="71"/>
      <c r="AA297" s="71"/>
    </row>
    <row r="298" spans="22:27">
      <c r="V298" s="71"/>
      <c r="W298" s="71"/>
      <c r="X298" s="71"/>
      <c r="Y298" s="71"/>
      <c r="Z298" s="71"/>
      <c r="AA298" s="71"/>
    </row>
    <row r="299" spans="22:27">
      <c r="V299" s="71"/>
      <c r="W299" s="71"/>
      <c r="X299" s="71"/>
      <c r="Y299" s="71"/>
      <c r="Z299" s="71"/>
      <c r="AA299" s="71"/>
    </row>
    <row r="300" spans="22:27">
      <c r="V300" s="71"/>
      <c r="W300" s="71"/>
      <c r="X300" s="71"/>
      <c r="Y300" s="71"/>
      <c r="Z300" s="71"/>
      <c r="AA300" s="71"/>
    </row>
    <row r="301" spans="22:27">
      <c r="V301" s="71"/>
      <c r="W301" s="71"/>
      <c r="X301" s="71"/>
      <c r="Y301" s="71"/>
      <c r="Z301" s="71"/>
      <c r="AA301" s="71"/>
    </row>
    <row r="302" spans="22:27">
      <c r="V302" s="71"/>
      <c r="W302" s="71"/>
      <c r="X302" s="71"/>
      <c r="Y302" s="71"/>
      <c r="Z302" s="71"/>
      <c r="AA302" s="71"/>
    </row>
    <row r="303" spans="22:27">
      <c r="V303" s="71"/>
      <c r="W303" s="71"/>
      <c r="X303" s="71"/>
      <c r="Y303" s="71"/>
      <c r="Z303" s="71"/>
      <c r="AA303" s="71"/>
    </row>
    <row r="304" spans="22:27">
      <c r="V304" s="71"/>
      <c r="W304" s="71"/>
      <c r="X304" s="71"/>
      <c r="Y304" s="71"/>
      <c r="Z304" s="71"/>
      <c r="AA304" s="71"/>
    </row>
    <row r="305" spans="22:27">
      <c r="V305" s="71"/>
      <c r="W305" s="71"/>
      <c r="X305" s="71"/>
      <c r="Y305" s="71"/>
      <c r="Z305" s="71"/>
      <c r="AA305" s="71"/>
    </row>
    <row r="306" spans="22:27">
      <c r="V306" s="71"/>
      <c r="W306" s="71"/>
      <c r="X306" s="71"/>
      <c r="Y306" s="71"/>
      <c r="Z306" s="71"/>
      <c r="AA306" s="71"/>
    </row>
    <row r="307" spans="22:27">
      <c r="V307" s="71"/>
      <c r="W307" s="71"/>
      <c r="X307" s="71"/>
      <c r="Y307" s="71"/>
      <c r="Z307" s="71"/>
      <c r="AA307" s="71"/>
    </row>
    <row r="308" spans="22:27">
      <c r="V308" s="71"/>
      <c r="W308" s="71"/>
      <c r="X308" s="71"/>
      <c r="Y308" s="71"/>
      <c r="Z308" s="71"/>
      <c r="AA308" s="71"/>
    </row>
    <row r="309" spans="22:27">
      <c r="V309" s="71"/>
      <c r="W309" s="71"/>
      <c r="X309" s="71"/>
      <c r="Y309" s="71"/>
      <c r="Z309" s="71"/>
      <c r="AA309" s="71"/>
    </row>
    <row r="310" spans="22:27">
      <c r="V310" s="71"/>
      <c r="W310" s="71"/>
      <c r="X310" s="71"/>
      <c r="Y310" s="71"/>
      <c r="Z310" s="71"/>
      <c r="AA310" s="71"/>
    </row>
    <row r="311" spans="22:27">
      <c r="V311" s="71"/>
      <c r="W311" s="71"/>
      <c r="X311" s="71"/>
      <c r="Y311" s="71"/>
      <c r="Z311" s="71"/>
      <c r="AA311" s="71"/>
    </row>
    <row r="312" spans="22:27">
      <c r="V312" s="71"/>
      <c r="W312" s="71"/>
      <c r="X312" s="71"/>
      <c r="Y312" s="71"/>
      <c r="Z312" s="71"/>
      <c r="AA312" s="71"/>
    </row>
    <row r="313" spans="22:27">
      <c r="V313" s="71"/>
      <c r="W313" s="71"/>
      <c r="X313" s="71"/>
      <c r="Y313" s="71"/>
      <c r="Z313" s="71"/>
      <c r="AA313" s="71"/>
    </row>
    <row r="314" spans="22:27">
      <c r="V314" s="71"/>
      <c r="W314" s="71"/>
      <c r="X314" s="71"/>
      <c r="Y314" s="71"/>
      <c r="Z314" s="71"/>
      <c r="AA314" s="71"/>
    </row>
    <row r="315" spans="22:27">
      <c r="V315" s="71"/>
      <c r="W315" s="71"/>
      <c r="X315" s="71"/>
      <c r="Y315" s="71"/>
      <c r="Z315" s="71"/>
      <c r="AA315" s="71"/>
    </row>
    <row r="316" spans="22:27">
      <c r="V316" s="71"/>
      <c r="W316" s="71"/>
      <c r="X316" s="71"/>
      <c r="Y316" s="71"/>
      <c r="Z316" s="71"/>
      <c r="AA316" s="71"/>
    </row>
    <row r="317" spans="22:27">
      <c r="V317" s="71"/>
      <c r="W317" s="71"/>
      <c r="X317" s="71"/>
      <c r="Y317" s="71"/>
      <c r="Z317" s="71"/>
      <c r="AA317" s="71"/>
    </row>
    <row r="318" spans="22:27">
      <c r="V318" s="71"/>
      <c r="W318" s="71"/>
      <c r="X318" s="71"/>
      <c r="Y318" s="71"/>
      <c r="Z318" s="71"/>
      <c r="AA318" s="71"/>
    </row>
    <row r="319" spans="22:27">
      <c r="V319" s="71"/>
      <c r="W319" s="71"/>
      <c r="X319" s="71"/>
      <c r="Y319" s="71"/>
      <c r="Z319" s="71"/>
      <c r="AA319" s="71"/>
    </row>
    <row r="320" spans="22:27">
      <c r="V320" s="71"/>
      <c r="W320" s="71"/>
      <c r="X320" s="71"/>
      <c r="Y320" s="71"/>
      <c r="Z320" s="71"/>
      <c r="AA320" s="71"/>
    </row>
    <row r="321" spans="22:27">
      <c r="V321" s="71"/>
      <c r="W321" s="71"/>
      <c r="X321" s="71"/>
      <c r="Y321" s="71"/>
      <c r="Z321" s="71"/>
      <c r="AA321" s="71"/>
    </row>
    <row r="322" spans="22:27">
      <c r="V322" s="71"/>
      <c r="W322" s="71"/>
      <c r="X322" s="71"/>
      <c r="Y322" s="71"/>
      <c r="Z322" s="71"/>
      <c r="AA322" s="71"/>
    </row>
    <row r="323" spans="22:27">
      <c r="V323" s="71"/>
      <c r="W323" s="71"/>
      <c r="X323" s="71"/>
      <c r="Y323" s="71"/>
      <c r="Z323" s="71"/>
      <c r="AA323" s="71"/>
    </row>
    <row r="324" spans="22:27">
      <c r="V324" s="71"/>
      <c r="W324" s="71"/>
      <c r="X324" s="71"/>
      <c r="Y324" s="71"/>
      <c r="Z324" s="71"/>
      <c r="AA324" s="71"/>
    </row>
    <row r="325" spans="22:27">
      <c r="V325" s="71"/>
      <c r="W325" s="71"/>
      <c r="X325" s="71"/>
      <c r="Y325" s="71"/>
      <c r="Z325" s="71"/>
      <c r="AA325" s="71"/>
    </row>
    <row r="326" spans="22:27">
      <c r="V326" s="71"/>
      <c r="W326" s="71"/>
      <c r="X326" s="71"/>
      <c r="Y326" s="71"/>
      <c r="Z326" s="71"/>
      <c r="AA326" s="71"/>
    </row>
    <row r="327" spans="22:27">
      <c r="V327" s="71"/>
      <c r="W327" s="71"/>
      <c r="X327" s="71"/>
      <c r="Y327" s="71"/>
      <c r="Z327" s="71"/>
      <c r="AA327" s="71"/>
    </row>
    <row r="328" spans="22:27">
      <c r="V328" s="71"/>
      <c r="W328" s="71"/>
      <c r="X328" s="71"/>
      <c r="Y328" s="71"/>
      <c r="Z328" s="71"/>
      <c r="AA328" s="71"/>
    </row>
    <row r="329" spans="22:27">
      <c r="V329" s="71"/>
      <c r="W329" s="71"/>
      <c r="X329" s="71"/>
      <c r="Y329" s="71"/>
      <c r="Z329" s="71"/>
      <c r="AA329" s="71"/>
    </row>
    <row r="330" spans="22:27">
      <c r="V330" s="71"/>
      <c r="W330" s="71"/>
      <c r="X330" s="71"/>
      <c r="Y330" s="71"/>
      <c r="Z330" s="71"/>
      <c r="AA330" s="71"/>
    </row>
    <row r="331" spans="22:27">
      <c r="V331" s="71"/>
      <c r="W331" s="71"/>
      <c r="X331" s="71"/>
      <c r="Y331" s="71"/>
      <c r="Z331" s="71"/>
      <c r="AA331" s="71"/>
    </row>
    <row r="332" spans="22:27">
      <c r="V332" s="71"/>
      <c r="W332" s="71"/>
      <c r="X332" s="71"/>
      <c r="Y332" s="71"/>
      <c r="Z332" s="71"/>
      <c r="AA332" s="71"/>
    </row>
    <row r="333" spans="22:27">
      <c r="V333" s="71"/>
      <c r="W333" s="71"/>
      <c r="X333" s="71"/>
      <c r="Y333" s="71"/>
      <c r="Z333" s="71"/>
      <c r="AA333" s="71"/>
    </row>
    <row r="334" spans="22:27">
      <c r="V334" s="71"/>
      <c r="W334" s="71"/>
      <c r="X334" s="71"/>
      <c r="Y334" s="71"/>
      <c r="Z334" s="71"/>
      <c r="AA334" s="71"/>
    </row>
    <row r="335" spans="22:27">
      <c r="V335" s="71"/>
      <c r="W335" s="71"/>
      <c r="X335" s="71"/>
      <c r="Y335" s="71"/>
      <c r="Z335" s="71"/>
      <c r="AA335" s="71"/>
    </row>
    <row r="336" spans="22:27">
      <c r="V336" s="71"/>
      <c r="W336" s="71"/>
      <c r="X336" s="71"/>
      <c r="Y336" s="71"/>
      <c r="Z336" s="71"/>
      <c r="AA336" s="71"/>
    </row>
    <row r="337" spans="22:27">
      <c r="V337" s="71"/>
      <c r="W337" s="71"/>
      <c r="X337" s="71"/>
      <c r="Y337" s="71"/>
      <c r="Z337" s="71"/>
      <c r="AA337" s="71"/>
    </row>
    <row r="338" spans="22:27">
      <c r="V338" s="71"/>
      <c r="W338" s="71"/>
      <c r="X338" s="71"/>
      <c r="Y338" s="71"/>
      <c r="Z338" s="71"/>
      <c r="AA338" s="71"/>
    </row>
    <row r="339" spans="22:27">
      <c r="V339" s="71"/>
      <c r="W339" s="71"/>
      <c r="X339" s="71"/>
      <c r="Y339" s="71"/>
      <c r="Z339" s="71"/>
      <c r="AA339" s="71"/>
    </row>
    <row r="340" spans="22:27">
      <c r="V340" s="71"/>
      <c r="W340" s="71"/>
      <c r="X340" s="71"/>
      <c r="Y340" s="71"/>
      <c r="Z340" s="71"/>
      <c r="AA340" s="71"/>
    </row>
    <row r="341" spans="22:27">
      <c r="V341" s="71"/>
      <c r="W341" s="71"/>
      <c r="X341" s="71"/>
      <c r="Y341" s="71"/>
      <c r="Z341" s="71"/>
      <c r="AA341" s="71"/>
    </row>
    <row r="342" spans="22:27">
      <c r="V342" s="71"/>
      <c r="W342" s="71"/>
      <c r="X342" s="71"/>
      <c r="Y342" s="71"/>
      <c r="Z342" s="71"/>
      <c r="AA342" s="71"/>
    </row>
    <row r="343" spans="22:27">
      <c r="V343" s="71"/>
      <c r="W343" s="71"/>
      <c r="X343" s="71"/>
      <c r="Y343" s="71"/>
      <c r="Z343" s="71"/>
      <c r="AA343" s="71"/>
    </row>
    <row r="344" spans="22:27">
      <c r="V344" s="71"/>
      <c r="W344" s="71"/>
      <c r="X344" s="71"/>
      <c r="Y344" s="71"/>
      <c r="Z344" s="71"/>
      <c r="AA344" s="71"/>
    </row>
    <row r="345" spans="22:27">
      <c r="V345" s="71"/>
      <c r="W345" s="71"/>
      <c r="X345" s="71"/>
      <c r="Y345" s="71"/>
      <c r="Z345" s="71"/>
      <c r="AA345" s="71"/>
    </row>
    <row r="346" spans="22:27">
      <c r="V346" s="71"/>
      <c r="W346" s="71"/>
      <c r="X346" s="71"/>
      <c r="Y346" s="71"/>
      <c r="Z346" s="71"/>
      <c r="AA346" s="71"/>
    </row>
    <row r="347" spans="22:27">
      <c r="V347" s="71"/>
      <c r="W347" s="71"/>
      <c r="X347" s="71"/>
      <c r="Y347" s="71"/>
      <c r="Z347" s="71"/>
      <c r="AA347" s="71"/>
    </row>
    <row r="348" spans="22:27">
      <c r="V348" s="71"/>
      <c r="W348" s="71"/>
      <c r="X348" s="71"/>
      <c r="Y348" s="71"/>
      <c r="Z348" s="71"/>
      <c r="AA348" s="71"/>
    </row>
    <row r="349" spans="22:27">
      <c r="V349" s="71"/>
      <c r="W349" s="71"/>
      <c r="X349" s="71"/>
      <c r="Y349" s="71"/>
      <c r="Z349" s="71"/>
      <c r="AA349" s="71"/>
    </row>
    <row r="350" spans="22:27">
      <c r="V350" s="71"/>
      <c r="W350" s="71"/>
      <c r="X350" s="71"/>
      <c r="Y350" s="71"/>
      <c r="Z350" s="71"/>
      <c r="AA350" s="71"/>
    </row>
    <row r="351" spans="22:27">
      <c r="V351" s="71"/>
      <c r="W351" s="71"/>
      <c r="X351" s="71"/>
      <c r="Y351" s="71"/>
      <c r="Z351" s="71"/>
      <c r="AA351" s="71"/>
    </row>
    <row r="352" spans="22:27">
      <c r="V352" s="71"/>
      <c r="W352" s="71"/>
      <c r="X352" s="71"/>
      <c r="Y352" s="71"/>
      <c r="Z352" s="71"/>
      <c r="AA352" s="71"/>
    </row>
    <row r="353" spans="22:27">
      <c r="V353" s="71"/>
      <c r="W353" s="71"/>
      <c r="X353" s="71"/>
      <c r="Y353" s="71"/>
      <c r="Z353" s="71"/>
      <c r="AA353" s="71"/>
    </row>
    <row r="354" spans="22:27">
      <c r="V354" s="71"/>
      <c r="W354" s="71"/>
      <c r="X354" s="71"/>
      <c r="Y354" s="71"/>
      <c r="Z354" s="71"/>
      <c r="AA354" s="71"/>
    </row>
    <row r="355" spans="22:27">
      <c r="V355" s="71"/>
      <c r="W355" s="71"/>
      <c r="X355" s="71"/>
      <c r="Y355" s="71"/>
      <c r="Z355" s="71"/>
      <c r="AA355" s="71"/>
    </row>
    <row r="356" spans="22:27">
      <c r="V356" s="71"/>
      <c r="W356" s="71"/>
      <c r="X356" s="71"/>
      <c r="Y356" s="71"/>
      <c r="Z356" s="71"/>
      <c r="AA356" s="71"/>
    </row>
    <row r="357" spans="22:27">
      <c r="V357" s="71"/>
      <c r="W357" s="71"/>
      <c r="X357" s="71"/>
      <c r="Y357" s="71"/>
      <c r="Z357" s="71"/>
      <c r="AA357" s="71"/>
    </row>
    <row r="358" spans="22:27">
      <c r="V358" s="71"/>
      <c r="W358" s="71"/>
      <c r="X358" s="71"/>
      <c r="Y358" s="71"/>
      <c r="Z358" s="71"/>
      <c r="AA358" s="71"/>
    </row>
    <row r="359" spans="22:27">
      <c r="V359" s="71"/>
      <c r="W359" s="71"/>
      <c r="X359" s="71"/>
      <c r="Y359" s="71"/>
      <c r="Z359" s="71"/>
      <c r="AA359" s="71"/>
    </row>
    <row r="360" spans="22:27">
      <c r="V360" s="71"/>
      <c r="W360" s="71"/>
      <c r="X360" s="71"/>
      <c r="Y360" s="71"/>
      <c r="Z360" s="71"/>
      <c r="AA360" s="71"/>
    </row>
    <row r="361" spans="22:27">
      <c r="V361" s="71"/>
      <c r="W361" s="71"/>
      <c r="X361" s="71"/>
      <c r="Y361" s="71"/>
      <c r="Z361" s="71"/>
      <c r="AA361" s="71"/>
    </row>
    <row r="362" spans="22:27">
      <c r="V362" s="71"/>
      <c r="W362" s="71"/>
      <c r="X362" s="71"/>
      <c r="Y362" s="71"/>
      <c r="Z362" s="71"/>
      <c r="AA362" s="71"/>
    </row>
    <row r="363" spans="22:27">
      <c r="V363" s="71"/>
      <c r="W363" s="71"/>
      <c r="X363" s="71"/>
      <c r="Y363" s="71"/>
      <c r="Z363" s="71"/>
      <c r="AA363" s="71"/>
    </row>
    <row r="364" spans="22:27">
      <c r="V364" s="71"/>
      <c r="W364" s="71"/>
      <c r="X364" s="71"/>
      <c r="Y364" s="71"/>
      <c r="Z364" s="71"/>
      <c r="AA364" s="71"/>
    </row>
    <row r="365" spans="22:27">
      <c r="V365" s="71"/>
      <c r="W365" s="71"/>
      <c r="X365" s="71"/>
      <c r="Y365" s="71"/>
      <c r="Z365" s="71"/>
      <c r="AA365" s="71"/>
    </row>
    <row r="366" spans="22:27">
      <c r="V366" s="71"/>
      <c r="W366" s="71"/>
      <c r="X366" s="71"/>
      <c r="Y366" s="71"/>
      <c r="Z366" s="71"/>
      <c r="AA366" s="71"/>
    </row>
    <row r="367" spans="22:27">
      <c r="V367" s="71"/>
      <c r="W367" s="71"/>
      <c r="X367" s="71"/>
      <c r="Y367" s="71"/>
      <c r="Z367" s="71"/>
      <c r="AA367" s="71"/>
    </row>
    <row r="368" spans="22:27">
      <c r="V368" s="71"/>
      <c r="W368" s="71"/>
      <c r="X368" s="71"/>
      <c r="Y368" s="71"/>
      <c r="Z368" s="71"/>
      <c r="AA368" s="71"/>
    </row>
    <row r="369" spans="22:27">
      <c r="V369" s="71"/>
      <c r="W369" s="71"/>
      <c r="X369" s="71"/>
      <c r="Y369" s="71"/>
      <c r="Z369" s="71"/>
      <c r="AA369" s="71"/>
    </row>
    <row r="370" spans="22:27">
      <c r="V370" s="71"/>
      <c r="W370" s="71"/>
      <c r="X370" s="71"/>
      <c r="Y370" s="71"/>
      <c r="Z370" s="71"/>
      <c r="AA370" s="71"/>
    </row>
    <row r="371" spans="22:27">
      <c r="V371" s="71"/>
      <c r="W371" s="71"/>
      <c r="X371" s="71"/>
      <c r="Y371" s="71"/>
      <c r="Z371" s="71"/>
      <c r="AA371" s="71"/>
    </row>
    <row r="372" spans="22:27">
      <c r="V372" s="71"/>
      <c r="W372" s="71"/>
      <c r="X372" s="71"/>
      <c r="Y372" s="71"/>
      <c r="Z372" s="71"/>
      <c r="AA372" s="71"/>
    </row>
    <row r="373" spans="22:27">
      <c r="V373" s="71"/>
      <c r="W373" s="71"/>
      <c r="X373" s="71"/>
      <c r="Y373" s="71"/>
      <c r="Z373" s="71"/>
      <c r="AA373" s="71"/>
    </row>
    <row r="374" spans="22:27">
      <c r="V374" s="71"/>
      <c r="W374" s="71"/>
      <c r="X374" s="71"/>
      <c r="Y374" s="71"/>
      <c r="Z374" s="71"/>
      <c r="AA374" s="71"/>
    </row>
    <row r="375" spans="22:27">
      <c r="V375" s="71"/>
      <c r="W375" s="71"/>
      <c r="X375" s="71"/>
      <c r="Y375" s="71"/>
      <c r="Z375" s="71"/>
      <c r="AA375" s="71"/>
    </row>
    <row r="376" spans="22:27">
      <c r="V376" s="71"/>
      <c r="W376" s="71"/>
      <c r="X376" s="71"/>
      <c r="Y376" s="71"/>
      <c r="Z376" s="71"/>
      <c r="AA376" s="71"/>
    </row>
    <row r="377" spans="22:27">
      <c r="V377" s="71"/>
      <c r="W377" s="71"/>
      <c r="X377" s="71"/>
      <c r="Y377" s="71"/>
      <c r="Z377" s="71"/>
      <c r="AA377" s="71"/>
    </row>
    <row r="378" spans="22:27">
      <c r="V378" s="71"/>
      <c r="W378" s="71"/>
      <c r="X378" s="71"/>
      <c r="Y378" s="71"/>
      <c r="Z378" s="71"/>
      <c r="AA378" s="71"/>
    </row>
    <row r="379" spans="22:27">
      <c r="V379" s="71"/>
      <c r="W379" s="71"/>
      <c r="X379" s="71"/>
      <c r="Y379" s="71"/>
      <c r="Z379" s="71"/>
      <c r="AA379" s="71"/>
    </row>
    <row r="380" spans="22:27">
      <c r="V380" s="71"/>
      <c r="W380" s="71"/>
      <c r="X380" s="71"/>
      <c r="Y380" s="71"/>
      <c r="Z380" s="71"/>
      <c r="AA380" s="71"/>
    </row>
    <row r="381" spans="22:27">
      <c r="V381" s="71"/>
      <c r="W381" s="71"/>
      <c r="X381" s="71"/>
      <c r="Y381" s="71"/>
      <c r="Z381" s="71"/>
      <c r="AA381" s="71"/>
    </row>
    <row r="382" spans="22:27">
      <c r="V382" s="71"/>
      <c r="W382" s="71"/>
      <c r="X382" s="71"/>
      <c r="Y382" s="71"/>
      <c r="Z382" s="71"/>
      <c r="AA382" s="71"/>
    </row>
    <row r="383" spans="22:27">
      <c r="V383" s="71"/>
      <c r="W383" s="71"/>
      <c r="X383" s="71"/>
      <c r="Y383" s="71"/>
      <c r="Z383" s="71"/>
      <c r="AA383" s="71"/>
    </row>
    <row r="384" spans="22:27">
      <c r="V384" s="71"/>
      <c r="W384" s="71"/>
      <c r="X384" s="71"/>
      <c r="Y384" s="71"/>
      <c r="Z384" s="71"/>
      <c r="AA384" s="71"/>
    </row>
    <row r="385" spans="22:27">
      <c r="V385" s="71"/>
      <c r="W385" s="71"/>
      <c r="X385" s="71"/>
      <c r="Y385" s="71"/>
      <c r="Z385" s="71"/>
      <c r="AA385" s="71"/>
    </row>
    <row r="386" spans="22:27">
      <c r="V386" s="71"/>
      <c r="W386" s="71"/>
      <c r="X386" s="71"/>
      <c r="Y386" s="71"/>
      <c r="Z386" s="71"/>
      <c r="AA386" s="71"/>
    </row>
    <row r="387" spans="22:27">
      <c r="V387" s="71"/>
      <c r="W387" s="71"/>
      <c r="X387" s="71"/>
      <c r="Y387" s="71"/>
      <c r="Z387" s="71"/>
      <c r="AA387" s="71"/>
    </row>
    <row r="388" spans="22:27">
      <c r="V388" s="71"/>
      <c r="W388" s="71"/>
      <c r="X388" s="71"/>
      <c r="Y388" s="71"/>
      <c r="Z388" s="71"/>
      <c r="AA388" s="71"/>
    </row>
    <row r="389" spans="22:27">
      <c r="V389" s="71"/>
      <c r="W389" s="71"/>
      <c r="X389" s="71"/>
      <c r="Y389" s="71"/>
      <c r="Z389" s="71"/>
      <c r="AA389" s="71"/>
    </row>
    <row r="390" spans="22:27">
      <c r="V390" s="71"/>
      <c r="W390" s="71"/>
      <c r="X390" s="71"/>
      <c r="Y390" s="71"/>
      <c r="Z390" s="71"/>
      <c r="AA390" s="71"/>
    </row>
    <row r="391" spans="22:27">
      <c r="V391" s="71"/>
      <c r="W391" s="71"/>
      <c r="X391" s="71"/>
      <c r="Y391" s="71"/>
      <c r="Z391" s="71"/>
      <c r="AA391" s="71"/>
    </row>
    <row r="392" spans="22:27">
      <c r="V392" s="71"/>
      <c r="W392" s="71"/>
      <c r="X392" s="71"/>
      <c r="Y392" s="71"/>
      <c r="Z392" s="71"/>
      <c r="AA392" s="71"/>
    </row>
    <row r="393" spans="22:27">
      <c r="V393" s="71"/>
      <c r="W393" s="71"/>
      <c r="X393" s="71"/>
      <c r="Y393" s="71"/>
      <c r="Z393" s="71"/>
      <c r="AA393" s="71"/>
    </row>
    <row r="394" spans="22:27">
      <c r="V394" s="71"/>
      <c r="W394" s="71"/>
      <c r="X394" s="71"/>
      <c r="Y394" s="71"/>
      <c r="Z394" s="71"/>
      <c r="AA394" s="71"/>
    </row>
    <row r="395" spans="22:27">
      <c r="V395" s="71"/>
      <c r="W395" s="71"/>
      <c r="X395" s="71"/>
      <c r="Y395" s="71"/>
      <c r="Z395" s="71"/>
      <c r="AA395" s="71"/>
    </row>
    <row r="396" spans="22:27">
      <c r="V396" s="71"/>
      <c r="W396" s="71"/>
      <c r="X396" s="71"/>
      <c r="Y396" s="71"/>
      <c r="Z396" s="71"/>
      <c r="AA396" s="71"/>
    </row>
    <row r="397" spans="22:27">
      <c r="V397" s="71"/>
      <c r="W397" s="71"/>
      <c r="X397" s="71"/>
      <c r="Y397" s="71"/>
      <c r="Z397" s="71"/>
      <c r="AA397" s="71"/>
    </row>
    <row r="398" spans="22:27">
      <c r="V398" s="71"/>
      <c r="W398" s="71"/>
      <c r="X398" s="71"/>
      <c r="Y398" s="71"/>
      <c r="Z398" s="71"/>
      <c r="AA398" s="71"/>
    </row>
    <row r="399" spans="22:27">
      <c r="V399" s="71"/>
      <c r="W399" s="71"/>
      <c r="X399" s="71"/>
      <c r="Y399" s="71"/>
      <c r="Z399" s="71"/>
      <c r="AA399" s="71"/>
    </row>
    <row r="400" spans="22:27">
      <c r="V400" s="71"/>
      <c r="W400" s="71"/>
      <c r="X400" s="71"/>
      <c r="Y400" s="71"/>
      <c r="Z400" s="71"/>
      <c r="AA400" s="71"/>
    </row>
    <row r="401" spans="22:27">
      <c r="V401" s="71"/>
      <c r="W401" s="71"/>
      <c r="X401" s="71"/>
      <c r="Y401" s="71"/>
      <c r="Z401" s="71"/>
      <c r="AA401" s="71"/>
    </row>
    <row r="402" spans="22:27">
      <c r="V402" s="71"/>
      <c r="W402" s="71"/>
      <c r="X402" s="71"/>
      <c r="Y402" s="71"/>
      <c r="Z402" s="71"/>
      <c r="AA402" s="71"/>
    </row>
    <row r="403" spans="22:27">
      <c r="V403" s="71"/>
      <c r="W403" s="71"/>
      <c r="X403" s="71"/>
      <c r="Y403" s="71"/>
      <c r="Z403" s="71"/>
      <c r="AA403" s="71"/>
    </row>
    <row r="404" spans="22:27">
      <c r="V404" s="71"/>
      <c r="W404" s="71"/>
      <c r="X404" s="71"/>
      <c r="Y404" s="71"/>
      <c r="Z404" s="71"/>
      <c r="AA404" s="71"/>
    </row>
    <row r="405" spans="22:27">
      <c r="V405" s="71"/>
      <c r="W405" s="71"/>
      <c r="X405" s="71"/>
      <c r="Y405" s="71"/>
      <c r="Z405" s="71"/>
      <c r="AA405" s="71"/>
    </row>
    <row r="406" spans="22:27">
      <c r="V406" s="71"/>
      <c r="W406" s="71"/>
      <c r="X406" s="71"/>
      <c r="Y406" s="71"/>
      <c r="Z406" s="71"/>
      <c r="AA406" s="71"/>
    </row>
    <row r="407" spans="22:27">
      <c r="V407" s="71"/>
      <c r="W407" s="71"/>
      <c r="X407" s="71"/>
      <c r="Y407" s="71"/>
      <c r="Z407" s="71"/>
      <c r="AA407" s="71"/>
    </row>
    <row r="408" spans="22:27">
      <c r="V408" s="71"/>
      <c r="W408" s="71"/>
      <c r="X408" s="71"/>
      <c r="Y408" s="71"/>
      <c r="Z408" s="71"/>
      <c r="AA408" s="71"/>
    </row>
    <row r="409" spans="22:27">
      <c r="V409" s="71"/>
      <c r="W409" s="71"/>
      <c r="X409" s="71"/>
      <c r="Y409" s="71"/>
      <c r="Z409" s="71"/>
      <c r="AA409" s="71"/>
    </row>
    <row r="410" spans="22:27">
      <c r="V410" s="71"/>
      <c r="W410" s="71"/>
      <c r="X410" s="71"/>
      <c r="Y410" s="71"/>
      <c r="Z410" s="71"/>
      <c r="AA410" s="71"/>
    </row>
    <row r="411" spans="22:27">
      <c r="V411" s="71"/>
      <c r="W411" s="71"/>
      <c r="X411" s="71"/>
      <c r="Y411" s="71"/>
      <c r="Z411" s="71"/>
      <c r="AA411" s="71"/>
    </row>
    <row r="412" spans="22:27">
      <c r="V412" s="71"/>
      <c r="W412" s="71"/>
      <c r="X412" s="71"/>
      <c r="Y412" s="71"/>
      <c r="Z412" s="71"/>
      <c r="AA412" s="71"/>
    </row>
    <row r="413" spans="22:27">
      <c r="V413" s="71"/>
      <c r="W413" s="71"/>
      <c r="X413" s="71"/>
      <c r="Y413" s="71"/>
      <c r="Z413" s="71"/>
      <c r="AA413" s="71"/>
    </row>
    <row r="414" spans="22:27">
      <c r="V414" s="71"/>
      <c r="W414" s="71"/>
      <c r="X414" s="71"/>
      <c r="Y414" s="71"/>
      <c r="Z414" s="71"/>
      <c r="AA414" s="71"/>
    </row>
    <row r="415" spans="22:27">
      <c r="V415" s="71"/>
      <c r="W415" s="71"/>
      <c r="X415" s="71"/>
      <c r="Y415" s="71"/>
      <c r="Z415" s="71"/>
      <c r="AA415" s="71"/>
    </row>
    <row r="416" spans="22:27">
      <c r="V416" s="71"/>
      <c r="W416" s="71"/>
      <c r="X416" s="71"/>
      <c r="Y416" s="71"/>
      <c r="Z416" s="71"/>
      <c r="AA416" s="71"/>
    </row>
    <row r="417" spans="22:27">
      <c r="V417" s="71"/>
      <c r="W417" s="71"/>
      <c r="X417" s="71"/>
      <c r="Y417" s="71"/>
      <c r="Z417" s="71"/>
      <c r="AA417" s="71"/>
    </row>
    <row r="418" spans="22:27">
      <c r="V418" s="71"/>
      <c r="W418" s="71"/>
      <c r="X418" s="71"/>
      <c r="Y418" s="71"/>
      <c r="Z418" s="71"/>
      <c r="AA418" s="71"/>
    </row>
    <row r="419" spans="22:27">
      <c r="V419" s="71"/>
      <c r="W419" s="71"/>
      <c r="X419" s="71"/>
      <c r="Y419" s="71"/>
      <c r="Z419" s="71"/>
      <c r="AA419" s="71"/>
    </row>
    <row r="420" spans="22:27">
      <c r="V420" s="71"/>
      <c r="W420" s="71"/>
      <c r="X420" s="71"/>
      <c r="Y420" s="71"/>
      <c r="Z420" s="71"/>
      <c r="AA420" s="71"/>
    </row>
    <row r="421" spans="22:27">
      <c r="V421" s="71"/>
      <c r="W421" s="71"/>
      <c r="X421" s="71"/>
      <c r="Y421" s="71"/>
      <c r="Z421" s="71"/>
      <c r="AA421" s="71"/>
    </row>
    <row r="422" spans="22:27">
      <c r="V422" s="71"/>
      <c r="W422" s="71"/>
      <c r="X422" s="71"/>
      <c r="Y422" s="71"/>
      <c r="Z422" s="71"/>
      <c r="AA422" s="71"/>
    </row>
    <row r="423" spans="22:27">
      <c r="V423" s="71"/>
      <c r="W423" s="71"/>
      <c r="X423" s="71"/>
      <c r="Y423" s="71"/>
      <c r="Z423" s="71"/>
      <c r="AA423" s="71"/>
    </row>
    <row r="424" spans="22:27">
      <c r="V424" s="71"/>
      <c r="W424" s="71"/>
      <c r="X424" s="71"/>
      <c r="Y424" s="71"/>
      <c r="Z424" s="71"/>
      <c r="AA424" s="71"/>
    </row>
    <row r="425" spans="22:27">
      <c r="V425" s="71"/>
      <c r="W425" s="71"/>
      <c r="X425" s="71"/>
      <c r="Y425" s="71"/>
      <c r="Z425" s="71"/>
      <c r="AA425" s="71"/>
    </row>
    <row r="426" spans="22:27">
      <c r="V426" s="71"/>
      <c r="W426" s="71"/>
      <c r="X426" s="71"/>
      <c r="Y426" s="71"/>
      <c r="Z426" s="71"/>
      <c r="AA426" s="71"/>
    </row>
    <row r="427" spans="22:27">
      <c r="V427" s="71"/>
      <c r="W427" s="71"/>
      <c r="X427" s="71"/>
      <c r="Y427" s="71"/>
      <c r="Z427" s="71"/>
      <c r="AA427" s="71"/>
    </row>
    <row r="428" spans="22:27">
      <c r="V428" s="71"/>
      <c r="W428" s="71"/>
      <c r="X428" s="71"/>
      <c r="Y428" s="71"/>
      <c r="Z428" s="71"/>
      <c r="AA428" s="71"/>
    </row>
    <row r="429" spans="22:27">
      <c r="V429" s="71"/>
      <c r="W429" s="71"/>
      <c r="X429" s="71"/>
      <c r="Y429" s="71"/>
      <c r="Z429" s="71"/>
      <c r="AA429" s="71"/>
    </row>
    <row r="430" spans="22:27">
      <c r="V430" s="71"/>
      <c r="W430" s="71"/>
      <c r="X430" s="71"/>
      <c r="Y430" s="71"/>
      <c r="Z430" s="71"/>
      <c r="AA430" s="71"/>
    </row>
    <row r="431" spans="22:27">
      <c r="V431" s="71"/>
      <c r="W431" s="71"/>
      <c r="X431" s="71"/>
      <c r="Y431" s="71"/>
      <c r="Z431" s="71"/>
      <c r="AA431" s="71"/>
    </row>
    <row r="432" spans="22:27">
      <c r="V432" s="71"/>
      <c r="W432" s="71"/>
      <c r="X432" s="71"/>
      <c r="Y432" s="71"/>
      <c r="Z432" s="71"/>
      <c r="AA432" s="71"/>
    </row>
    <row r="433" spans="22:27">
      <c r="V433" s="71"/>
      <c r="W433" s="71"/>
      <c r="X433" s="71"/>
      <c r="Y433" s="71"/>
      <c r="Z433" s="71"/>
      <c r="AA433" s="71"/>
    </row>
    <row r="434" spans="22:27">
      <c r="V434" s="71"/>
      <c r="W434" s="71"/>
      <c r="X434" s="71"/>
      <c r="Y434" s="71"/>
      <c r="Z434" s="71"/>
      <c r="AA434" s="71"/>
    </row>
    <row r="435" spans="22:27">
      <c r="V435" s="71"/>
      <c r="W435" s="71"/>
      <c r="X435" s="71"/>
      <c r="Y435" s="71"/>
      <c r="Z435" s="71"/>
      <c r="AA435" s="71"/>
    </row>
    <row r="436" spans="22:27">
      <c r="V436" s="71"/>
      <c r="W436" s="71"/>
      <c r="X436" s="71"/>
      <c r="Y436" s="71"/>
      <c r="Z436" s="71"/>
      <c r="AA436" s="71"/>
    </row>
    <row r="437" spans="22:27">
      <c r="V437" s="71"/>
      <c r="W437" s="71"/>
      <c r="X437" s="71"/>
      <c r="Y437" s="71"/>
      <c r="Z437" s="71"/>
      <c r="AA437" s="71"/>
    </row>
    <row r="438" spans="22:27">
      <c r="V438" s="71"/>
      <c r="W438" s="71"/>
      <c r="X438" s="71"/>
      <c r="Y438" s="71"/>
      <c r="Z438" s="71"/>
      <c r="AA438" s="71"/>
    </row>
    <row r="439" spans="22:27">
      <c r="V439" s="71"/>
      <c r="W439" s="71"/>
      <c r="X439" s="71"/>
      <c r="Y439" s="71"/>
      <c r="Z439" s="71"/>
      <c r="AA439" s="71"/>
    </row>
    <row r="440" spans="22:27">
      <c r="V440" s="71"/>
      <c r="W440" s="71"/>
      <c r="X440" s="71"/>
      <c r="Y440" s="71"/>
      <c r="Z440" s="71"/>
      <c r="AA440" s="71"/>
    </row>
    <row r="441" spans="22:27">
      <c r="V441" s="71"/>
      <c r="W441" s="71"/>
      <c r="X441" s="71"/>
      <c r="Y441" s="71"/>
      <c r="Z441" s="71"/>
      <c r="AA441" s="71"/>
    </row>
    <row r="442" spans="22:27">
      <c r="V442" s="71"/>
      <c r="W442" s="71"/>
      <c r="X442" s="71"/>
      <c r="Y442" s="71"/>
      <c r="Z442" s="71"/>
      <c r="AA442" s="71"/>
    </row>
    <row r="443" spans="22:27">
      <c r="V443" s="71"/>
      <c r="W443" s="71"/>
      <c r="X443" s="71"/>
      <c r="Y443" s="71"/>
      <c r="Z443" s="71"/>
      <c r="AA443" s="71"/>
    </row>
    <row r="444" spans="22:27">
      <c r="V444" s="71"/>
      <c r="W444" s="71"/>
      <c r="X444" s="71"/>
      <c r="Y444" s="71"/>
      <c r="Z444" s="71"/>
      <c r="AA444" s="71"/>
    </row>
    <row r="445" spans="22:27">
      <c r="V445" s="71"/>
      <c r="W445" s="71"/>
      <c r="X445" s="71"/>
      <c r="Y445" s="71"/>
      <c r="Z445" s="71"/>
      <c r="AA445" s="71"/>
    </row>
    <row r="446" spans="22:27">
      <c r="V446" s="71"/>
      <c r="W446" s="71"/>
      <c r="X446" s="71"/>
      <c r="Y446" s="71"/>
      <c r="Z446" s="71"/>
      <c r="AA446" s="71"/>
    </row>
    <row r="447" spans="22:27">
      <c r="V447" s="71"/>
      <c r="W447" s="71"/>
      <c r="X447" s="71"/>
      <c r="Y447" s="71"/>
      <c r="Z447" s="71"/>
      <c r="AA447" s="71"/>
    </row>
    <row r="448" spans="22:27">
      <c r="V448" s="71"/>
      <c r="W448" s="71"/>
      <c r="X448" s="71"/>
      <c r="Y448" s="71"/>
      <c r="Z448" s="71"/>
      <c r="AA448" s="71"/>
    </row>
    <row r="449" spans="22:27">
      <c r="V449" s="71"/>
      <c r="W449" s="71"/>
      <c r="X449" s="71"/>
      <c r="Y449" s="71"/>
      <c r="Z449" s="71"/>
      <c r="AA449" s="71"/>
    </row>
    <row r="450" spans="22:27">
      <c r="V450" s="71"/>
      <c r="W450" s="71"/>
      <c r="X450" s="71"/>
      <c r="Y450" s="71"/>
      <c r="Z450" s="71"/>
      <c r="AA450" s="71"/>
    </row>
    <row r="451" spans="22:27">
      <c r="V451" s="71"/>
      <c r="W451" s="71"/>
      <c r="X451" s="71"/>
      <c r="Y451" s="71"/>
      <c r="Z451" s="71"/>
      <c r="AA451" s="71"/>
    </row>
    <row r="452" spans="22:27">
      <c r="V452" s="71"/>
      <c r="W452" s="71"/>
      <c r="X452" s="71"/>
      <c r="Y452" s="71"/>
      <c r="Z452" s="71"/>
      <c r="AA452" s="71"/>
    </row>
    <row r="453" spans="22:27">
      <c r="V453" s="71"/>
      <c r="W453" s="71"/>
      <c r="X453" s="71"/>
      <c r="Y453" s="71"/>
      <c r="Z453" s="71"/>
      <c r="AA453" s="71"/>
    </row>
    <row r="454" spans="22:27">
      <c r="V454" s="71"/>
      <c r="W454" s="71"/>
      <c r="X454" s="71"/>
      <c r="Y454" s="71"/>
      <c r="Z454" s="71"/>
      <c r="AA454" s="71"/>
    </row>
    <row r="455" spans="22:27">
      <c r="V455" s="71"/>
      <c r="W455" s="71"/>
      <c r="X455" s="71"/>
      <c r="Y455" s="71"/>
      <c r="Z455" s="71"/>
      <c r="AA455" s="71"/>
    </row>
    <row r="456" spans="22:27">
      <c r="V456" s="71"/>
      <c r="W456" s="71"/>
      <c r="X456" s="71"/>
      <c r="Y456" s="71"/>
      <c r="Z456" s="71"/>
      <c r="AA456" s="71"/>
    </row>
    <row r="457" spans="22:27">
      <c r="V457" s="71"/>
      <c r="W457" s="71"/>
      <c r="X457" s="71"/>
      <c r="Y457" s="71"/>
      <c r="Z457" s="71"/>
      <c r="AA457" s="71"/>
    </row>
    <row r="458" spans="22:27">
      <c r="V458" s="71"/>
      <c r="W458" s="71"/>
      <c r="X458" s="71"/>
      <c r="Y458" s="71"/>
      <c r="Z458" s="71"/>
      <c r="AA458" s="71"/>
    </row>
    <row r="459" spans="22:27">
      <c r="V459" s="71"/>
      <c r="W459" s="71"/>
      <c r="X459" s="71"/>
      <c r="Y459" s="71"/>
      <c r="Z459" s="71"/>
      <c r="AA459" s="71"/>
    </row>
    <row r="460" spans="22:27">
      <c r="V460" s="71"/>
      <c r="W460" s="71"/>
      <c r="X460" s="71"/>
      <c r="Y460" s="71"/>
      <c r="Z460" s="71"/>
      <c r="AA460" s="71"/>
    </row>
    <row r="461" spans="22:27">
      <c r="V461" s="71"/>
      <c r="W461" s="71"/>
      <c r="X461" s="71"/>
      <c r="Y461" s="71"/>
      <c r="Z461" s="71"/>
      <c r="AA461" s="71"/>
    </row>
    <row r="462" spans="22:27">
      <c r="V462" s="71"/>
      <c r="W462" s="71"/>
      <c r="X462" s="71"/>
      <c r="Y462" s="71"/>
      <c r="Z462" s="71"/>
      <c r="AA462" s="71"/>
    </row>
    <row r="463" spans="22:27">
      <c r="V463" s="71"/>
      <c r="W463" s="71"/>
      <c r="X463" s="71"/>
      <c r="Y463" s="71"/>
      <c r="Z463" s="71"/>
      <c r="AA463" s="71"/>
    </row>
    <row r="464" spans="22:27">
      <c r="V464" s="71"/>
      <c r="W464" s="71"/>
      <c r="X464" s="71"/>
      <c r="Y464" s="71"/>
      <c r="Z464" s="71"/>
      <c r="AA464" s="71"/>
    </row>
    <row r="465" spans="22:27">
      <c r="V465" s="71"/>
      <c r="W465" s="71"/>
      <c r="X465" s="71"/>
      <c r="Y465" s="71"/>
      <c r="Z465" s="71"/>
      <c r="AA465" s="71"/>
    </row>
    <row r="466" spans="22:27">
      <c r="V466" s="71"/>
      <c r="W466" s="71"/>
      <c r="X466" s="71"/>
      <c r="Y466" s="71"/>
      <c r="Z466" s="71"/>
      <c r="AA466" s="71"/>
    </row>
    <row r="467" spans="22:27">
      <c r="V467" s="71"/>
      <c r="W467" s="71"/>
      <c r="X467" s="71"/>
      <c r="Y467" s="71"/>
      <c r="Z467" s="71"/>
      <c r="AA467" s="71"/>
    </row>
    <row r="468" spans="22:27">
      <c r="V468" s="71"/>
      <c r="W468" s="71"/>
      <c r="X468" s="71"/>
      <c r="Y468" s="71"/>
      <c r="Z468" s="71"/>
      <c r="AA468" s="71"/>
    </row>
    <row r="469" spans="22:27">
      <c r="V469" s="71"/>
      <c r="W469" s="71"/>
      <c r="X469" s="71"/>
      <c r="Y469" s="71"/>
      <c r="Z469" s="71"/>
      <c r="AA469" s="71"/>
    </row>
    <row r="470" spans="22:27">
      <c r="V470" s="71"/>
      <c r="W470" s="71"/>
      <c r="X470" s="71"/>
      <c r="Y470" s="71"/>
      <c r="Z470" s="71"/>
      <c r="AA470" s="71"/>
    </row>
    <row r="471" spans="22:27">
      <c r="V471" s="71"/>
      <c r="W471" s="71"/>
      <c r="X471" s="71"/>
      <c r="Y471" s="71"/>
      <c r="Z471" s="71"/>
      <c r="AA471" s="71"/>
    </row>
    <row r="472" spans="22:27">
      <c r="V472" s="71"/>
      <c r="W472" s="71"/>
      <c r="X472" s="71"/>
      <c r="Y472" s="71"/>
      <c r="Z472" s="71"/>
      <c r="AA472" s="71"/>
    </row>
    <row r="473" spans="22:27">
      <c r="V473" s="71"/>
      <c r="W473" s="71"/>
      <c r="X473" s="71"/>
      <c r="Y473" s="71"/>
      <c r="Z473" s="71"/>
      <c r="AA473" s="71"/>
    </row>
    <row r="474" spans="22:27">
      <c r="V474" s="71"/>
      <c r="W474" s="71"/>
      <c r="X474" s="71"/>
      <c r="Y474" s="71"/>
      <c r="Z474" s="71"/>
      <c r="AA474" s="71"/>
    </row>
    <row r="475" spans="22:27">
      <c r="V475" s="71"/>
      <c r="W475" s="71"/>
      <c r="X475" s="71"/>
      <c r="Y475" s="71"/>
      <c r="Z475" s="71"/>
      <c r="AA475" s="71"/>
    </row>
    <row r="476" spans="22:27">
      <c r="V476" s="71"/>
      <c r="W476" s="71"/>
      <c r="X476" s="71"/>
      <c r="Y476" s="71"/>
      <c r="Z476" s="71"/>
      <c r="AA476" s="71"/>
    </row>
    <row r="477" spans="22:27">
      <c r="V477" s="71"/>
      <c r="W477" s="71"/>
      <c r="X477" s="71"/>
      <c r="Y477" s="71"/>
      <c r="Z477" s="71"/>
      <c r="AA477" s="71"/>
    </row>
    <row r="478" spans="22:27">
      <c r="V478" s="71"/>
      <c r="W478" s="71"/>
      <c r="X478" s="71"/>
      <c r="Y478" s="71"/>
      <c r="Z478" s="71"/>
      <c r="AA478" s="71"/>
    </row>
    <row r="479" spans="22:27">
      <c r="V479" s="71"/>
      <c r="W479" s="71"/>
      <c r="X479" s="71"/>
      <c r="Y479" s="71"/>
      <c r="Z479" s="71"/>
      <c r="AA479" s="71"/>
    </row>
    <row r="480" spans="22:27">
      <c r="V480" s="71"/>
      <c r="W480" s="71"/>
      <c r="X480" s="71"/>
      <c r="Y480" s="71"/>
      <c r="Z480" s="71"/>
      <c r="AA480" s="71"/>
    </row>
    <row r="481" spans="22:27">
      <c r="V481" s="71"/>
      <c r="W481" s="71"/>
      <c r="X481" s="71"/>
      <c r="Y481" s="71"/>
      <c r="Z481" s="71"/>
      <c r="AA481" s="71"/>
    </row>
    <row r="482" spans="22:27">
      <c r="V482" s="71"/>
      <c r="W482" s="71"/>
      <c r="X482" s="71"/>
      <c r="Y482" s="71"/>
      <c r="Z482" s="71"/>
      <c r="AA482" s="71"/>
    </row>
    <row r="483" spans="22:27">
      <c r="V483" s="71"/>
      <c r="W483" s="71"/>
      <c r="X483" s="71"/>
      <c r="Y483" s="71"/>
      <c r="Z483" s="71"/>
      <c r="AA483" s="71"/>
    </row>
    <row r="484" spans="22:27">
      <c r="V484" s="71"/>
      <c r="W484" s="71"/>
      <c r="X484" s="71"/>
      <c r="Y484" s="71"/>
      <c r="Z484" s="71"/>
      <c r="AA484" s="71"/>
    </row>
    <row r="485" spans="22:27">
      <c r="V485" s="71"/>
      <c r="W485" s="71"/>
      <c r="X485" s="71"/>
      <c r="Y485" s="71"/>
      <c r="Z485" s="71"/>
      <c r="AA485" s="71"/>
    </row>
    <row r="486" spans="22:27">
      <c r="V486" s="71"/>
      <c r="W486" s="71"/>
      <c r="X486" s="71"/>
      <c r="Y486" s="71"/>
      <c r="Z486" s="71"/>
      <c r="AA486" s="71"/>
    </row>
    <row r="487" spans="22:27">
      <c r="V487" s="71"/>
      <c r="W487" s="71"/>
      <c r="X487" s="71"/>
      <c r="Y487" s="71"/>
      <c r="Z487" s="71"/>
      <c r="AA487" s="71"/>
    </row>
    <row r="488" spans="22:27">
      <c r="V488" s="71"/>
      <c r="W488" s="71"/>
      <c r="X488" s="71"/>
      <c r="Y488" s="71"/>
      <c r="Z488" s="71"/>
      <c r="AA488" s="71"/>
    </row>
    <row r="489" spans="22:27">
      <c r="V489" s="71"/>
      <c r="W489" s="71"/>
      <c r="X489" s="71"/>
      <c r="Y489" s="71"/>
      <c r="Z489" s="71"/>
      <c r="AA489" s="71"/>
    </row>
    <row r="490" spans="22:27">
      <c r="V490" s="71"/>
      <c r="W490" s="71"/>
      <c r="X490" s="71"/>
      <c r="Y490" s="71"/>
      <c r="Z490" s="71"/>
      <c r="AA490" s="71"/>
    </row>
    <row r="491" spans="22:27">
      <c r="V491" s="71"/>
      <c r="W491" s="71"/>
      <c r="X491" s="71"/>
      <c r="Y491" s="71"/>
      <c r="Z491" s="71"/>
      <c r="AA491" s="71"/>
    </row>
    <row r="492" spans="22:27">
      <c r="V492" s="71"/>
      <c r="W492" s="71"/>
      <c r="X492" s="71"/>
      <c r="Y492" s="71"/>
      <c r="Z492" s="71"/>
      <c r="AA492" s="71"/>
    </row>
    <row r="493" spans="22:27">
      <c r="V493" s="71"/>
      <c r="W493" s="71"/>
      <c r="X493" s="71"/>
      <c r="Y493" s="71"/>
      <c r="Z493" s="71"/>
      <c r="AA493" s="71"/>
    </row>
    <row r="494" spans="22:27">
      <c r="V494" s="71"/>
      <c r="W494" s="71"/>
      <c r="X494" s="71"/>
      <c r="Y494" s="71"/>
      <c r="Z494" s="71"/>
      <c r="AA494" s="71"/>
    </row>
    <row r="495" spans="22:27">
      <c r="V495" s="71"/>
      <c r="W495" s="71"/>
      <c r="X495" s="71"/>
      <c r="Y495" s="71"/>
      <c r="Z495" s="71"/>
      <c r="AA495" s="71"/>
    </row>
    <row r="496" spans="22:27">
      <c r="V496" s="71"/>
      <c r="W496" s="71"/>
      <c r="X496" s="71"/>
      <c r="Y496" s="71"/>
      <c r="Z496" s="71"/>
      <c r="AA496" s="71"/>
    </row>
    <row r="497" spans="22:27">
      <c r="V497" s="71"/>
      <c r="W497" s="71"/>
      <c r="X497" s="71"/>
      <c r="Y497" s="71"/>
      <c r="Z497" s="71"/>
      <c r="AA497" s="71"/>
    </row>
    <row r="498" spans="22:27">
      <c r="V498" s="71"/>
      <c r="W498" s="71"/>
      <c r="X498" s="71"/>
      <c r="Y498" s="71"/>
      <c r="Z498" s="71"/>
      <c r="AA498" s="71"/>
    </row>
    <row r="499" spans="22:27">
      <c r="V499" s="71"/>
      <c r="W499" s="71"/>
      <c r="X499" s="71"/>
      <c r="Y499" s="71"/>
      <c r="Z499" s="71"/>
      <c r="AA499" s="71"/>
    </row>
    <row r="500" spans="22:27">
      <c r="V500" s="71"/>
      <c r="W500" s="71"/>
      <c r="X500" s="71"/>
      <c r="Y500" s="71"/>
      <c r="Z500" s="71"/>
      <c r="AA500" s="71"/>
    </row>
    <row r="501" spans="22:27">
      <c r="V501" s="71"/>
      <c r="W501" s="71"/>
      <c r="X501" s="71"/>
      <c r="Y501" s="71"/>
      <c r="Z501" s="71"/>
      <c r="AA501" s="71"/>
    </row>
    <row r="502" spans="22:27">
      <c r="V502" s="71"/>
      <c r="W502" s="71"/>
      <c r="X502" s="71"/>
      <c r="Y502" s="71"/>
      <c r="Z502" s="71"/>
      <c r="AA502" s="71"/>
    </row>
    <row r="503" spans="22:27">
      <c r="V503" s="71"/>
      <c r="W503" s="71"/>
      <c r="X503" s="71"/>
      <c r="Y503" s="71"/>
      <c r="Z503" s="71"/>
      <c r="AA503" s="71"/>
    </row>
    <row r="504" spans="22:27">
      <c r="V504" s="71"/>
      <c r="W504" s="71"/>
      <c r="X504" s="71"/>
      <c r="Y504" s="71"/>
      <c r="Z504" s="71"/>
      <c r="AA504" s="71"/>
    </row>
    <row r="505" spans="22:27">
      <c r="V505" s="71"/>
      <c r="W505" s="71"/>
      <c r="X505" s="71"/>
      <c r="Y505" s="71"/>
      <c r="Z505" s="71"/>
      <c r="AA505" s="71"/>
    </row>
    <row r="506" spans="22:27">
      <c r="V506" s="71"/>
      <c r="W506" s="71"/>
      <c r="X506" s="71"/>
      <c r="Y506" s="71"/>
      <c r="Z506" s="71"/>
      <c r="AA506" s="71"/>
    </row>
    <row r="507" spans="22:27">
      <c r="V507" s="71"/>
      <c r="W507" s="71"/>
      <c r="X507" s="71"/>
      <c r="Y507" s="71"/>
      <c r="Z507" s="71"/>
      <c r="AA507" s="71"/>
    </row>
    <row r="508" spans="22:27">
      <c r="V508" s="71"/>
      <c r="W508" s="71"/>
      <c r="X508" s="71"/>
      <c r="Y508" s="71"/>
      <c r="Z508" s="71"/>
      <c r="AA508" s="71"/>
    </row>
    <row r="509" spans="22:27">
      <c r="V509" s="71"/>
      <c r="W509" s="71"/>
      <c r="X509" s="71"/>
      <c r="Y509" s="71"/>
      <c r="Z509" s="71"/>
      <c r="AA509" s="71"/>
    </row>
    <row r="510" spans="22:27">
      <c r="V510" s="71"/>
      <c r="W510" s="71"/>
      <c r="X510" s="71"/>
      <c r="Y510" s="71"/>
      <c r="Z510" s="71"/>
      <c r="AA510" s="71"/>
    </row>
    <row r="511" spans="22:27">
      <c r="V511" s="71"/>
      <c r="W511" s="71"/>
      <c r="X511" s="71"/>
      <c r="Y511" s="71"/>
      <c r="Z511" s="71"/>
      <c r="AA511" s="71"/>
    </row>
    <row r="512" spans="22:27">
      <c r="V512" s="71"/>
      <c r="W512" s="71"/>
      <c r="X512" s="71"/>
      <c r="Y512" s="71"/>
      <c r="Z512" s="71"/>
      <c r="AA512" s="71"/>
    </row>
    <row r="513" spans="22:27">
      <c r="V513" s="71"/>
      <c r="W513" s="71"/>
      <c r="X513" s="71"/>
      <c r="Y513" s="71"/>
      <c r="Z513" s="71"/>
      <c r="AA513" s="71"/>
    </row>
    <row r="514" spans="22:27">
      <c r="V514" s="71"/>
      <c r="W514" s="71"/>
      <c r="X514" s="71"/>
      <c r="Y514" s="71"/>
      <c r="Z514" s="71"/>
      <c r="AA514" s="71"/>
    </row>
    <row r="515" spans="22:27">
      <c r="V515" s="71"/>
      <c r="W515" s="71"/>
      <c r="X515" s="71"/>
      <c r="Y515" s="71"/>
      <c r="Z515" s="71"/>
      <c r="AA515" s="71"/>
    </row>
    <row r="516" spans="22:27">
      <c r="V516" s="71"/>
      <c r="W516" s="71"/>
      <c r="X516" s="71"/>
      <c r="Y516" s="71"/>
      <c r="Z516" s="71"/>
      <c r="AA516" s="71"/>
    </row>
    <row r="517" spans="22:27">
      <c r="V517" s="71"/>
      <c r="W517" s="71"/>
      <c r="X517" s="71"/>
      <c r="Y517" s="71"/>
      <c r="Z517" s="71"/>
      <c r="AA517" s="71"/>
    </row>
    <row r="518" spans="22:27">
      <c r="V518" s="71"/>
      <c r="W518" s="71"/>
      <c r="X518" s="71"/>
      <c r="Y518" s="71"/>
      <c r="Z518" s="71"/>
      <c r="AA518" s="71"/>
    </row>
    <row r="519" spans="22:27">
      <c r="V519" s="71"/>
      <c r="W519" s="71"/>
      <c r="X519" s="71"/>
      <c r="Y519" s="71"/>
      <c r="Z519" s="71"/>
      <c r="AA519" s="71"/>
    </row>
    <row r="520" spans="22:27">
      <c r="V520" s="71"/>
      <c r="W520" s="71"/>
      <c r="X520" s="71"/>
      <c r="Y520" s="71"/>
      <c r="Z520" s="71"/>
      <c r="AA520" s="71"/>
    </row>
    <row r="521" spans="22:27">
      <c r="V521" s="71"/>
      <c r="W521" s="71"/>
      <c r="X521" s="71"/>
      <c r="Y521" s="71"/>
      <c r="Z521" s="71"/>
      <c r="AA521" s="71"/>
    </row>
    <row r="522" spans="22:27">
      <c r="V522" s="71"/>
      <c r="W522" s="71"/>
      <c r="X522" s="71"/>
      <c r="Y522" s="71"/>
      <c r="Z522" s="71"/>
      <c r="AA522" s="71"/>
    </row>
    <row r="523" spans="22:27">
      <c r="V523" s="71"/>
      <c r="W523" s="71"/>
      <c r="X523" s="71"/>
      <c r="Y523" s="71"/>
      <c r="Z523" s="71"/>
      <c r="AA523" s="71"/>
    </row>
    <row r="524" spans="22:27">
      <c r="V524" s="71"/>
      <c r="W524" s="71"/>
      <c r="X524" s="71"/>
      <c r="Y524" s="71"/>
      <c r="Z524" s="71"/>
      <c r="AA524" s="71"/>
    </row>
    <row r="525" spans="22:27">
      <c r="V525" s="71"/>
      <c r="W525" s="71"/>
      <c r="X525" s="71"/>
      <c r="Y525" s="71"/>
      <c r="Z525" s="71"/>
      <c r="AA525" s="71"/>
    </row>
    <row r="526" spans="22:27">
      <c r="V526" s="71"/>
      <c r="W526" s="71"/>
      <c r="X526" s="71"/>
      <c r="Y526" s="71"/>
      <c r="Z526" s="71"/>
      <c r="AA526" s="71"/>
    </row>
    <row r="527" spans="22:27">
      <c r="V527" s="71"/>
      <c r="W527" s="71"/>
      <c r="X527" s="71"/>
      <c r="Y527" s="71"/>
      <c r="Z527" s="71"/>
      <c r="AA527" s="71"/>
    </row>
    <row r="528" spans="22:27">
      <c r="V528" s="71"/>
      <c r="W528" s="71"/>
      <c r="X528" s="71"/>
      <c r="Y528" s="71"/>
      <c r="Z528" s="71"/>
      <c r="AA528" s="71"/>
    </row>
    <row r="529" spans="22:27">
      <c r="V529" s="71"/>
      <c r="W529" s="71"/>
      <c r="X529" s="71"/>
      <c r="Y529" s="71"/>
      <c r="Z529" s="71"/>
      <c r="AA529" s="71"/>
    </row>
    <row r="530" spans="22:27">
      <c r="V530" s="71"/>
      <c r="W530" s="71"/>
      <c r="X530" s="71"/>
      <c r="Y530" s="71"/>
      <c r="Z530" s="71"/>
      <c r="AA530" s="71"/>
    </row>
    <row r="531" spans="22:27">
      <c r="V531" s="71"/>
      <c r="W531" s="71"/>
      <c r="X531" s="71"/>
      <c r="Y531" s="71"/>
      <c r="Z531" s="71"/>
      <c r="AA531" s="71"/>
    </row>
    <row r="532" spans="22:27">
      <c r="V532" s="71"/>
      <c r="W532" s="71"/>
      <c r="X532" s="71"/>
      <c r="Y532" s="71"/>
      <c r="Z532" s="71"/>
      <c r="AA532" s="71"/>
    </row>
    <row r="533" spans="22:27">
      <c r="V533" s="71"/>
      <c r="W533" s="71"/>
      <c r="X533" s="71"/>
      <c r="Y533" s="71"/>
      <c r="Z533" s="71"/>
      <c r="AA533" s="71"/>
    </row>
    <row r="534" spans="22:27">
      <c r="V534" s="71"/>
      <c r="W534" s="71"/>
      <c r="X534" s="71"/>
      <c r="Y534" s="71"/>
      <c r="Z534" s="71"/>
      <c r="AA534" s="71"/>
    </row>
    <row r="535" spans="22:27">
      <c r="V535" s="71"/>
      <c r="W535" s="71"/>
      <c r="X535" s="71"/>
      <c r="Y535" s="71"/>
      <c r="Z535" s="71"/>
      <c r="AA535" s="71"/>
    </row>
    <row r="536" spans="22:27">
      <c r="V536" s="71"/>
      <c r="W536" s="71"/>
      <c r="X536" s="71"/>
      <c r="Y536" s="71"/>
      <c r="Z536" s="71"/>
      <c r="AA536" s="71"/>
    </row>
    <row r="537" spans="22:27">
      <c r="V537" s="71"/>
      <c r="W537" s="71"/>
      <c r="X537" s="71"/>
      <c r="Y537" s="71"/>
      <c r="Z537" s="71"/>
      <c r="AA537" s="71"/>
    </row>
    <row r="538" spans="22:27">
      <c r="V538" s="71"/>
      <c r="W538" s="71"/>
      <c r="X538" s="71"/>
      <c r="Y538" s="71"/>
      <c r="Z538" s="71"/>
      <c r="AA538" s="71"/>
    </row>
    <row r="539" spans="22:27">
      <c r="V539" s="71"/>
      <c r="W539" s="71"/>
      <c r="X539" s="71"/>
      <c r="Y539" s="71"/>
      <c r="Z539" s="71"/>
      <c r="AA539" s="71"/>
    </row>
    <row r="540" spans="22:27">
      <c r="V540" s="71"/>
      <c r="W540" s="71"/>
      <c r="X540" s="71"/>
      <c r="Y540" s="71"/>
      <c r="Z540" s="71"/>
      <c r="AA540" s="71"/>
    </row>
    <row r="541" spans="22:27">
      <c r="V541" s="71"/>
      <c r="W541" s="71"/>
      <c r="X541" s="71"/>
      <c r="Y541" s="71"/>
      <c r="Z541" s="71"/>
      <c r="AA541" s="71"/>
    </row>
    <row r="542" spans="22:27">
      <c r="V542" s="71"/>
      <c r="W542" s="71"/>
      <c r="X542" s="71"/>
      <c r="Y542" s="71"/>
      <c r="Z542" s="71"/>
      <c r="AA542" s="71"/>
    </row>
    <row r="543" spans="22:27">
      <c r="V543" s="71"/>
      <c r="W543" s="71"/>
      <c r="X543" s="71"/>
      <c r="Y543" s="71"/>
      <c r="Z543" s="71"/>
      <c r="AA543" s="71"/>
    </row>
    <row r="544" spans="22:27">
      <c r="V544" s="71"/>
      <c r="W544" s="71"/>
      <c r="X544" s="71"/>
      <c r="Y544" s="71"/>
      <c r="Z544" s="71"/>
      <c r="AA544" s="71"/>
    </row>
    <row r="545" spans="22:27">
      <c r="V545" s="71"/>
      <c r="W545" s="71"/>
      <c r="X545" s="71"/>
      <c r="Y545" s="71"/>
      <c r="Z545" s="71"/>
      <c r="AA545" s="71"/>
    </row>
    <row r="546" spans="22:27">
      <c r="V546" s="71"/>
      <c r="W546" s="71"/>
      <c r="X546" s="71"/>
      <c r="Y546" s="71"/>
      <c r="Z546" s="71"/>
      <c r="AA546" s="71"/>
    </row>
    <row r="547" spans="22:27">
      <c r="V547" s="71"/>
      <c r="W547" s="71"/>
      <c r="X547" s="71"/>
      <c r="Y547" s="71"/>
      <c r="Z547" s="71"/>
      <c r="AA547" s="71"/>
    </row>
    <row r="548" spans="22:27">
      <c r="V548" s="71"/>
      <c r="W548" s="71"/>
      <c r="X548" s="71"/>
      <c r="Y548" s="71"/>
      <c r="Z548" s="71"/>
      <c r="AA548" s="71"/>
    </row>
    <row r="549" spans="22:27">
      <c r="V549" s="71"/>
      <c r="W549" s="71"/>
      <c r="X549" s="71"/>
      <c r="Y549" s="71"/>
      <c r="Z549" s="71"/>
      <c r="AA549" s="71"/>
    </row>
    <row r="550" spans="22:27">
      <c r="V550" s="71"/>
      <c r="W550" s="71"/>
      <c r="X550" s="71"/>
      <c r="Y550" s="71"/>
      <c r="Z550" s="71"/>
      <c r="AA550" s="71"/>
    </row>
    <row r="551" spans="22:27">
      <c r="V551" s="71"/>
      <c r="W551" s="71"/>
      <c r="X551" s="71"/>
      <c r="Y551" s="71"/>
      <c r="Z551" s="71"/>
      <c r="AA551" s="71"/>
    </row>
    <row r="552" spans="22:27">
      <c r="V552" s="71"/>
      <c r="W552" s="71"/>
      <c r="X552" s="71"/>
      <c r="Y552" s="71"/>
      <c r="Z552" s="71"/>
      <c r="AA552" s="71"/>
    </row>
    <row r="553" spans="22:27">
      <c r="V553" s="71"/>
      <c r="W553" s="71"/>
      <c r="X553" s="71"/>
      <c r="Y553" s="71"/>
      <c r="Z553" s="71"/>
      <c r="AA553" s="71"/>
    </row>
    <row r="554" spans="22:27">
      <c r="V554" s="71"/>
      <c r="W554" s="71"/>
      <c r="X554" s="71"/>
      <c r="Y554" s="71"/>
      <c r="Z554" s="71"/>
      <c r="AA554" s="71"/>
    </row>
    <row r="555" spans="22:27">
      <c r="V555" s="71"/>
      <c r="W555" s="71"/>
      <c r="X555" s="71"/>
      <c r="Y555" s="71"/>
      <c r="Z555" s="71"/>
      <c r="AA555" s="71"/>
    </row>
    <row r="556" spans="22:27">
      <c r="V556" s="71"/>
      <c r="W556" s="71"/>
      <c r="X556" s="71"/>
      <c r="Y556" s="71"/>
      <c r="Z556" s="71"/>
      <c r="AA556" s="71"/>
    </row>
    <row r="557" spans="22:27">
      <c r="V557" s="71"/>
      <c r="W557" s="71"/>
      <c r="X557" s="71"/>
      <c r="Y557" s="71"/>
      <c r="Z557" s="71"/>
      <c r="AA557" s="71"/>
    </row>
    <row r="558" spans="22:27">
      <c r="V558" s="71"/>
      <c r="W558" s="71"/>
      <c r="X558" s="71"/>
      <c r="Y558" s="71"/>
      <c r="Z558" s="71"/>
      <c r="AA558" s="71"/>
    </row>
    <row r="559" spans="22:27">
      <c r="V559" s="71"/>
      <c r="W559" s="71"/>
      <c r="X559" s="71"/>
      <c r="Y559" s="71"/>
      <c r="Z559" s="71"/>
      <c r="AA559" s="71"/>
    </row>
    <row r="560" spans="22:27">
      <c r="V560" s="71"/>
      <c r="W560" s="71"/>
      <c r="X560" s="71"/>
      <c r="Y560" s="71"/>
      <c r="Z560" s="71"/>
      <c r="AA560" s="71"/>
    </row>
    <row r="561" spans="22:27">
      <c r="V561" s="71"/>
      <c r="W561" s="71"/>
      <c r="X561" s="71"/>
      <c r="Y561" s="71"/>
      <c r="Z561" s="71"/>
      <c r="AA561" s="71"/>
    </row>
    <row r="562" spans="22:27">
      <c r="V562" s="71"/>
      <c r="W562" s="71"/>
      <c r="X562" s="71"/>
      <c r="Y562" s="71"/>
      <c r="Z562" s="71"/>
      <c r="AA562" s="71"/>
    </row>
    <row r="563" spans="22:27">
      <c r="V563" s="71"/>
      <c r="W563" s="71"/>
      <c r="X563" s="71"/>
      <c r="Y563" s="71"/>
      <c r="Z563" s="71"/>
      <c r="AA563" s="71"/>
    </row>
    <row r="564" spans="22:27">
      <c r="V564" s="71"/>
      <c r="W564" s="71"/>
      <c r="X564" s="71"/>
      <c r="Y564" s="71"/>
      <c r="Z564" s="71"/>
      <c r="AA564" s="71"/>
    </row>
    <row r="565" spans="22:27">
      <c r="V565" s="71"/>
      <c r="W565" s="71"/>
      <c r="X565" s="71"/>
      <c r="Y565" s="71"/>
      <c r="Z565" s="71"/>
      <c r="AA565" s="71"/>
    </row>
    <row r="566" spans="22:27">
      <c r="V566" s="71"/>
      <c r="W566" s="71"/>
      <c r="X566" s="71"/>
      <c r="Y566" s="71"/>
      <c r="Z566" s="71"/>
      <c r="AA566" s="71"/>
    </row>
    <row r="567" spans="22:27">
      <c r="V567" s="71"/>
      <c r="W567" s="71"/>
      <c r="X567" s="71"/>
      <c r="Y567" s="71"/>
      <c r="Z567" s="71"/>
      <c r="AA567" s="71"/>
    </row>
    <row r="568" spans="22:27">
      <c r="V568" s="71"/>
      <c r="W568" s="71"/>
      <c r="X568" s="71"/>
      <c r="Y568" s="71"/>
      <c r="Z568" s="71"/>
      <c r="AA568" s="71"/>
    </row>
    <row r="569" spans="22:27">
      <c r="V569" s="71"/>
      <c r="W569" s="71"/>
      <c r="X569" s="71"/>
      <c r="Y569" s="71"/>
      <c r="Z569" s="71"/>
      <c r="AA569" s="71"/>
    </row>
    <row r="570" spans="22:27">
      <c r="V570" s="71"/>
      <c r="W570" s="71"/>
      <c r="X570" s="71"/>
      <c r="Y570" s="71"/>
      <c r="Z570" s="71"/>
      <c r="AA570" s="71"/>
    </row>
    <row r="571" spans="22:27">
      <c r="V571" s="71"/>
      <c r="W571" s="71"/>
      <c r="X571" s="71"/>
      <c r="Y571" s="71"/>
      <c r="Z571" s="71"/>
      <c r="AA571" s="71"/>
    </row>
    <row r="572" spans="22:27">
      <c r="V572" s="71"/>
      <c r="W572" s="71"/>
      <c r="X572" s="71"/>
      <c r="Y572" s="71"/>
      <c r="Z572" s="71"/>
      <c r="AA572" s="71"/>
    </row>
    <row r="573" spans="22:27">
      <c r="V573" s="71"/>
      <c r="W573" s="71"/>
      <c r="X573" s="71"/>
      <c r="Y573" s="71"/>
      <c r="Z573" s="71"/>
      <c r="AA573" s="71"/>
    </row>
    <row r="574" spans="22:27">
      <c r="V574" s="71"/>
      <c r="W574" s="71"/>
      <c r="X574" s="71"/>
      <c r="Y574" s="71"/>
      <c r="Z574" s="71"/>
      <c r="AA574" s="71"/>
    </row>
    <row r="575" spans="22:27">
      <c r="V575" s="71"/>
      <c r="W575" s="71"/>
      <c r="X575" s="71"/>
      <c r="Y575" s="71"/>
      <c r="Z575" s="71"/>
      <c r="AA575" s="71"/>
    </row>
    <row r="576" spans="22:27">
      <c r="V576" s="71"/>
      <c r="W576" s="71"/>
      <c r="X576" s="71"/>
      <c r="Y576" s="71"/>
      <c r="Z576" s="71"/>
      <c r="AA576" s="71"/>
    </row>
    <row r="577" spans="22:27">
      <c r="V577" s="71"/>
      <c r="W577" s="71"/>
      <c r="X577" s="71"/>
      <c r="Y577" s="71"/>
      <c r="Z577" s="71"/>
      <c r="AA577" s="71"/>
    </row>
    <row r="578" spans="22:27">
      <c r="V578" s="71"/>
      <c r="W578" s="71"/>
      <c r="X578" s="71"/>
      <c r="Y578" s="71"/>
      <c r="Z578" s="71"/>
      <c r="AA578" s="71"/>
    </row>
    <row r="579" spans="22:27">
      <c r="V579" s="71"/>
      <c r="W579" s="71"/>
      <c r="X579" s="71"/>
      <c r="Y579" s="71"/>
      <c r="Z579" s="71"/>
      <c r="AA579" s="71"/>
    </row>
    <row r="580" spans="22:27">
      <c r="V580" s="71"/>
      <c r="W580" s="71"/>
      <c r="X580" s="71"/>
      <c r="Y580" s="71"/>
      <c r="Z580" s="71"/>
      <c r="AA580" s="71"/>
    </row>
    <row r="581" spans="22:27">
      <c r="V581" s="71"/>
      <c r="W581" s="71"/>
      <c r="X581" s="71"/>
      <c r="Y581" s="71"/>
      <c r="Z581" s="71"/>
      <c r="AA581" s="71"/>
    </row>
    <row r="582" spans="22:27">
      <c r="V582" s="71"/>
      <c r="W582" s="71"/>
      <c r="X582" s="71"/>
      <c r="Y582" s="71"/>
      <c r="Z582" s="71"/>
      <c r="AA582" s="71"/>
    </row>
    <row r="583" spans="22:27">
      <c r="V583" s="71"/>
      <c r="W583" s="71"/>
      <c r="X583" s="71"/>
      <c r="Y583" s="71"/>
      <c r="Z583" s="71"/>
      <c r="AA583" s="71"/>
    </row>
    <row r="584" spans="22:27">
      <c r="V584" s="71"/>
      <c r="W584" s="71"/>
      <c r="X584" s="71"/>
      <c r="Y584" s="71"/>
      <c r="Z584" s="71"/>
      <c r="AA584" s="71"/>
    </row>
    <row r="585" spans="22:27">
      <c r="V585" s="71"/>
      <c r="W585" s="71"/>
      <c r="X585" s="71"/>
      <c r="Y585" s="71"/>
      <c r="Z585" s="71"/>
      <c r="AA585" s="71"/>
    </row>
    <row r="586" spans="22:27">
      <c r="V586" s="71"/>
      <c r="W586" s="71"/>
      <c r="X586" s="71"/>
      <c r="Y586" s="71"/>
      <c r="Z586" s="71"/>
      <c r="AA586" s="71"/>
    </row>
    <row r="587" spans="22:27">
      <c r="V587" s="71"/>
      <c r="W587" s="71"/>
      <c r="X587" s="71"/>
      <c r="Y587" s="71"/>
      <c r="Z587" s="71"/>
      <c r="AA587" s="71"/>
    </row>
    <row r="588" spans="22:27">
      <c r="V588" s="71"/>
      <c r="W588" s="71"/>
      <c r="X588" s="71"/>
      <c r="Y588" s="71"/>
      <c r="Z588" s="71"/>
      <c r="AA588" s="71"/>
    </row>
    <row r="589" spans="22:27">
      <c r="V589" s="71"/>
      <c r="W589" s="71"/>
      <c r="X589" s="71"/>
      <c r="Y589" s="71"/>
      <c r="Z589" s="71"/>
      <c r="AA589" s="71"/>
    </row>
    <row r="590" spans="22:27">
      <c r="V590" s="71"/>
      <c r="W590" s="71"/>
      <c r="X590" s="71"/>
      <c r="Y590" s="71"/>
      <c r="Z590" s="71"/>
      <c r="AA590" s="71"/>
    </row>
    <row r="591" spans="22:27">
      <c r="V591" s="71"/>
      <c r="W591" s="71"/>
      <c r="X591" s="71"/>
      <c r="Y591" s="71"/>
      <c r="Z591" s="71"/>
      <c r="AA591" s="71"/>
    </row>
    <row r="592" spans="22:27">
      <c r="V592" s="71"/>
      <c r="W592" s="71"/>
      <c r="X592" s="71"/>
      <c r="Y592" s="71"/>
      <c r="Z592" s="71"/>
      <c r="AA592" s="71"/>
    </row>
    <row r="593" spans="22:27">
      <c r="V593" s="71"/>
      <c r="W593" s="71"/>
      <c r="X593" s="71"/>
      <c r="Y593" s="71"/>
      <c r="Z593" s="71"/>
      <c r="AA593" s="71"/>
    </row>
    <row r="594" spans="22:27">
      <c r="V594" s="71"/>
      <c r="W594" s="71"/>
      <c r="X594" s="71"/>
      <c r="Y594" s="71"/>
      <c r="Z594" s="71"/>
      <c r="AA594" s="71"/>
    </row>
    <row r="595" spans="22:27">
      <c r="V595" s="71"/>
      <c r="W595" s="71"/>
      <c r="X595" s="71"/>
      <c r="Y595" s="71"/>
      <c r="Z595" s="71"/>
      <c r="AA595" s="71"/>
    </row>
    <row r="596" spans="22:27">
      <c r="V596" s="71"/>
      <c r="W596" s="71"/>
      <c r="X596" s="71"/>
      <c r="Y596" s="71"/>
      <c r="Z596" s="71"/>
      <c r="AA596" s="71"/>
    </row>
    <row r="597" spans="22:27">
      <c r="V597" s="71"/>
      <c r="W597" s="71"/>
      <c r="X597" s="71"/>
      <c r="Y597" s="71"/>
      <c r="Z597" s="71"/>
      <c r="AA597" s="71"/>
    </row>
    <row r="598" spans="22:27">
      <c r="V598" s="71"/>
      <c r="W598" s="71"/>
      <c r="X598" s="71"/>
      <c r="Y598" s="71"/>
      <c r="Z598" s="71"/>
      <c r="AA598" s="71"/>
    </row>
    <row r="599" spans="22:27">
      <c r="V599" s="71"/>
      <c r="W599" s="71"/>
      <c r="X599" s="71"/>
      <c r="Y599" s="71"/>
      <c r="Z599" s="71"/>
      <c r="AA599" s="71"/>
    </row>
    <row r="600" spans="22:27">
      <c r="V600" s="71"/>
      <c r="W600" s="71"/>
      <c r="X600" s="71"/>
      <c r="Y600" s="71"/>
      <c r="Z600" s="71"/>
      <c r="AA600" s="71"/>
    </row>
    <row r="601" spans="22:27">
      <c r="V601" s="71"/>
      <c r="W601" s="71"/>
      <c r="X601" s="71"/>
      <c r="Y601" s="71"/>
      <c r="Z601" s="71"/>
      <c r="AA601" s="71"/>
    </row>
    <row r="602" spans="22:27">
      <c r="V602" s="71"/>
      <c r="W602" s="71"/>
      <c r="X602" s="71"/>
      <c r="Y602" s="71"/>
      <c r="Z602" s="71"/>
      <c r="AA602" s="71"/>
    </row>
    <row r="603" spans="22:27">
      <c r="V603" s="71"/>
      <c r="W603" s="71"/>
      <c r="X603" s="71"/>
      <c r="Y603" s="71"/>
      <c r="Z603" s="71"/>
      <c r="AA603" s="71"/>
    </row>
    <row r="604" spans="22:27">
      <c r="V604" s="71"/>
      <c r="W604" s="71"/>
      <c r="X604" s="71"/>
      <c r="Y604" s="71"/>
      <c r="Z604" s="71"/>
      <c r="AA604" s="71"/>
    </row>
    <row r="605" spans="22:27">
      <c r="V605" s="71"/>
      <c r="W605" s="71"/>
      <c r="X605" s="71"/>
      <c r="Y605" s="71"/>
      <c r="Z605" s="71"/>
      <c r="AA605" s="71"/>
    </row>
    <row r="606" spans="22:27">
      <c r="V606" s="71"/>
      <c r="W606" s="71"/>
      <c r="X606" s="71"/>
      <c r="Y606" s="71"/>
      <c r="Z606" s="71"/>
      <c r="AA606" s="71"/>
    </row>
    <row r="607" spans="22:27">
      <c r="V607" s="71"/>
      <c r="W607" s="71"/>
      <c r="X607" s="71"/>
      <c r="Y607" s="71"/>
      <c r="Z607" s="71"/>
      <c r="AA607" s="71"/>
    </row>
    <row r="608" spans="22:27">
      <c r="V608" s="71"/>
      <c r="W608" s="71"/>
      <c r="X608" s="71"/>
      <c r="Y608" s="71"/>
      <c r="Z608" s="71"/>
      <c r="AA608" s="71"/>
    </row>
    <row r="609" spans="22:27">
      <c r="V609" s="71"/>
      <c r="W609" s="71"/>
      <c r="X609" s="71"/>
      <c r="Y609" s="71"/>
      <c r="Z609" s="71"/>
      <c r="AA609" s="71"/>
    </row>
    <row r="610" spans="22:27">
      <c r="V610" s="71"/>
      <c r="W610" s="71"/>
      <c r="X610" s="71"/>
      <c r="Y610" s="71"/>
      <c r="Z610" s="71"/>
      <c r="AA610" s="71"/>
    </row>
    <row r="611" spans="22:27">
      <c r="V611" s="71"/>
      <c r="W611" s="71"/>
      <c r="X611" s="71"/>
      <c r="Y611" s="71"/>
      <c r="Z611" s="71"/>
      <c r="AA611" s="71"/>
    </row>
    <row r="612" spans="22:27">
      <c r="V612" s="71"/>
      <c r="W612" s="71"/>
      <c r="X612" s="71"/>
      <c r="Y612" s="71"/>
      <c r="Z612" s="71"/>
      <c r="AA612" s="71"/>
    </row>
    <row r="613" spans="22:27">
      <c r="V613" s="71"/>
      <c r="W613" s="71"/>
      <c r="X613" s="71"/>
      <c r="Y613" s="71"/>
      <c r="Z613" s="71"/>
      <c r="AA613" s="71"/>
    </row>
    <row r="614" spans="22:27">
      <c r="V614" s="71"/>
      <c r="W614" s="71"/>
      <c r="X614" s="71"/>
      <c r="Y614" s="71"/>
      <c r="Z614" s="71"/>
      <c r="AA614" s="71"/>
    </row>
    <row r="615" spans="22:27">
      <c r="V615" s="71"/>
      <c r="W615" s="71"/>
      <c r="X615" s="71"/>
      <c r="Y615" s="71"/>
      <c r="Z615" s="71"/>
      <c r="AA615" s="71"/>
    </row>
    <row r="616" spans="22:27">
      <c r="V616" s="71"/>
      <c r="W616" s="71"/>
      <c r="X616" s="71"/>
      <c r="Y616" s="71"/>
      <c r="Z616" s="71"/>
      <c r="AA616" s="71"/>
    </row>
    <row r="617" spans="22:27">
      <c r="V617" s="71"/>
      <c r="W617" s="71"/>
      <c r="X617" s="71"/>
      <c r="Y617" s="71"/>
      <c r="Z617" s="71"/>
      <c r="AA617" s="71"/>
    </row>
    <row r="618" spans="22:27">
      <c r="V618" s="71"/>
      <c r="W618" s="71"/>
      <c r="X618" s="71"/>
      <c r="Y618" s="71"/>
      <c r="Z618" s="71"/>
      <c r="AA618" s="71"/>
    </row>
    <row r="619" spans="22:27">
      <c r="V619" s="71"/>
      <c r="W619" s="71"/>
      <c r="X619" s="71"/>
      <c r="Y619" s="71"/>
      <c r="Z619" s="71"/>
      <c r="AA619" s="71"/>
    </row>
    <row r="620" spans="22:27">
      <c r="V620" s="71"/>
      <c r="W620" s="71"/>
      <c r="X620" s="71"/>
      <c r="Y620" s="71"/>
      <c r="Z620" s="71"/>
      <c r="AA620" s="71"/>
    </row>
    <row r="621" spans="22:27">
      <c r="V621" s="71"/>
      <c r="W621" s="71"/>
      <c r="X621" s="71"/>
      <c r="Y621" s="71"/>
      <c r="Z621" s="71"/>
      <c r="AA621" s="71"/>
    </row>
    <row r="622" spans="22:27">
      <c r="V622" s="71"/>
      <c r="W622" s="71"/>
      <c r="X622" s="71"/>
      <c r="Y622" s="71"/>
      <c r="Z622" s="71"/>
      <c r="AA622" s="71"/>
    </row>
    <row r="623" spans="22:27">
      <c r="V623" s="71"/>
      <c r="W623" s="71"/>
      <c r="X623" s="71"/>
      <c r="Y623" s="71"/>
      <c r="Z623" s="71"/>
      <c r="AA623" s="71"/>
    </row>
    <row r="624" spans="22:27">
      <c r="V624" s="71"/>
      <c r="W624" s="71"/>
      <c r="X624" s="71"/>
      <c r="Y624" s="71"/>
      <c r="Z624" s="71"/>
      <c r="AA624" s="71"/>
    </row>
    <row r="625" spans="22:27">
      <c r="V625" s="71"/>
      <c r="W625" s="71"/>
      <c r="X625" s="71"/>
      <c r="Y625" s="71"/>
      <c r="Z625" s="71"/>
      <c r="AA625" s="71"/>
    </row>
    <row r="626" spans="22:27">
      <c r="V626" s="71"/>
      <c r="W626" s="71"/>
      <c r="X626" s="71"/>
      <c r="Y626" s="71"/>
      <c r="Z626" s="71"/>
      <c r="AA626" s="71"/>
    </row>
    <row r="627" spans="22:27">
      <c r="V627" s="71"/>
      <c r="W627" s="71"/>
      <c r="X627" s="71"/>
      <c r="Y627" s="71"/>
      <c r="Z627" s="71"/>
      <c r="AA627" s="71"/>
    </row>
    <row r="628" spans="22:27">
      <c r="V628" s="71"/>
      <c r="W628" s="71"/>
      <c r="X628" s="71"/>
      <c r="Y628" s="71"/>
      <c r="Z628" s="71"/>
      <c r="AA628" s="71"/>
    </row>
    <row r="629" spans="22:27">
      <c r="V629" s="71"/>
      <c r="W629" s="71"/>
      <c r="X629" s="71"/>
      <c r="Y629" s="71"/>
      <c r="Z629" s="71"/>
      <c r="AA629" s="71"/>
    </row>
    <row r="630" spans="22:27">
      <c r="V630" s="71"/>
      <c r="W630" s="71"/>
      <c r="X630" s="71"/>
      <c r="Y630" s="71"/>
      <c r="Z630" s="71"/>
      <c r="AA630" s="71"/>
    </row>
    <row r="631" spans="22:27">
      <c r="V631" s="71"/>
      <c r="W631" s="71"/>
      <c r="X631" s="71"/>
      <c r="Y631" s="71"/>
      <c r="Z631" s="71"/>
      <c r="AA631" s="71"/>
    </row>
    <row r="632" spans="22:27">
      <c r="V632" s="71"/>
      <c r="W632" s="71"/>
      <c r="X632" s="71"/>
      <c r="Y632" s="71"/>
      <c r="Z632" s="71"/>
      <c r="AA632" s="71"/>
    </row>
    <row r="633" spans="22:27">
      <c r="V633" s="71"/>
      <c r="W633" s="71"/>
      <c r="X633" s="71"/>
      <c r="Y633" s="71"/>
      <c r="Z633" s="71"/>
      <c r="AA633" s="71"/>
    </row>
    <row r="634" spans="22:27">
      <c r="V634" s="71"/>
      <c r="W634" s="71"/>
      <c r="X634" s="71"/>
      <c r="Y634" s="71"/>
      <c r="Z634" s="71"/>
      <c r="AA634" s="71"/>
    </row>
    <row r="635" spans="22:27">
      <c r="V635" s="71"/>
      <c r="W635" s="71"/>
      <c r="X635" s="71"/>
      <c r="Y635" s="71"/>
      <c r="Z635" s="71"/>
      <c r="AA635" s="71"/>
    </row>
    <row r="636" spans="22:27">
      <c r="V636" s="71"/>
      <c r="W636" s="71"/>
      <c r="X636" s="71"/>
      <c r="Y636" s="71"/>
      <c r="Z636" s="71"/>
      <c r="AA636" s="71"/>
    </row>
    <row r="637" spans="22:27">
      <c r="V637" s="71"/>
      <c r="W637" s="71"/>
      <c r="X637" s="71"/>
      <c r="Y637" s="71"/>
      <c r="Z637" s="71"/>
      <c r="AA637" s="71"/>
    </row>
    <row r="638" spans="22:27">
      <c r="V638" s="71"/>
      <c r="W638" s="71"/>
      <c r="X638" s="71"/>
      <c r="Y638" s="71"/>
      <c r="Z638" s="71"/>
      <c r="AA638" s="71"/>
    </row>
    <row r="639" spans="22:27">
      <c r="V639" s="71"/>
      <c r="W639" s="71"/>
      <c r="X639" s="71"/>
      <c r="Y639" s="71"/>
      <c r="Z639" s="71"/>
      <c r="AA639" s="71"/>
    </row>
    <row r="640" spans="22:27">
      <c r="V640" s="71"/>
      <c r="W640" s="71"/>
      <c r="X640" s="71"/>
      <c r="Y640" s="71"/>
      <c r="Z640" s="71"/>
      <c r="AA640" s="71"/>
    </row>
    <row r="641" spans="22:27">
      <c r="V641" s="71"/>
      <c r="W641" s="71"/>
      <c r="X641" s="71"/>
      <c r="Y641" s="71"/>
      <c r="Z641" s="71"/>
      <c r="AA641" s="71"/>
    </row>
    <row r="642" spans="22:27">
      <c r="V642" s="71"/>
      <c r="W642" s="71"/>
      <c r="X642" s="71"/>
      <c r="Y642" s="71"/>
      <c r="Z642" s="71"/>
      <c r="AA642" s="71"/>
    </row>
    <row r="643" spans="22:27">
      <c r="V643" s="71"/>
      <c r="W643" s="71"/>
      <c r="X643" s="71"/>
      <c r="Y643" s="71"/>
      <c r="Z643" s="71"/>
      <c r="AA643" s="71"/>
    </row>
    <row r="644" spans="22:27">
      <c r="V644" s="71"/>
      <c r="W644" s="71"/>
      <c r="X644" s="71"/>
      <c r="Y644" s="71"/>
      <c r="Z644" s="71"/>
      <c r="AA644" s="71"/>
    </row>
    <row r="645" spans="22:27">
      <c r="V645" s="71"/>
      <c r="W645" s="71"/>
      <c r="X645" s="71"/>
      <c r="Y645" s="71"/>
      <c r="Z645" s="71"/>
      <c r="AA645" s="71"/>
    </row>
    <row r="646" spans="22:27">
      <c r="V646" s="71"/>
      <c r="W646" s="71"/>
      <c r="X646" s="71"/>
      <c r="Y646" s="71"/>
      <c r="Z646" s="71"/>
      <c r="AA646" s="71"/>
    </row>
    <row r="647" spans="22:27">
      <c r="V647" s="71"/>
      <c r="W647" s="71"/>
      <c r="X647" s="71"/>
      <c r="Y647" s="71"/>
      <c r="Z647" s="71"/>
      <c r="AA647" s="71"/>
    </row>
    <row r="648" spans="22:27">
      <c r="V648" s="71"/>
      <c r="W648" s="71"/>
      <c r="X648" s="71"/>
      <c r="Y648" s="71"/>
      <c r="Z648" s="71"/>
      <c r="AA648" s="71"/>
    </row>
    <row r="649" spans="22:27">
      <c r="V649" s="71"/>
      <c r="W649" s="71"/>
      <c r="X649" s="71"/>
      <c r="Y649" s="71"/>
      <c r="Z649" s="71"/>
      <c r="AA649" s="71"/>
    </row>
    <row r="650" spans="22:27">
      <c r="V650" s="71"/>
      <c r="W650" s="71"/>
      <c r="X650" s="71"/>
      <c r="Y650" s="71"/>
      <c r="Z650" s="71"/>
      <c r="AA650" s="71"/>
    </row>
    <row r="651" spans="22:27">
      <c r="V651" s="71"/>
      <c r="W651" s="71"/>
      <c r="X651" s="71"/>
      <c r="Y651" s="71"/>
      <c r="Z651" s="71"/>
      <c r="AA651" s="71"/>
    </row>
    <row r="652" spans="22:27">
      <c r="V652" s="71"/>
      <c r="W652" s="71"/>
      <c r="X652" s="71"/>
      <c r="Y652" s="71"/>
      <c r="Z652" s="71"/>
      <c r="AA652" s="71"/>
    </row>
    <row r="653" spans="22:27">
      <c r="V653" s="71"/>
      <c r="W653" s="71"/>
      <c r="X653" s="71"/>
      <c r="Y653" s="71"/>
      <c r="Z653" s="71"/>
      <c r="AA653" s="71"/>
    </row>
    <row r="654" spans="22:27">
      <c r="V654" s="71"/>
      <c r="W654" s="71"/>
      <c r="X654" s="71"/>
      <c r="Y654" s="71"/>
      <c r="Z654" s="71"/>
      <c r="AA654" s="71"/>
    </row>
    <row r="655" spans="22:27">
      <c r="V655" s="71"/>
      <c r="W655" s="71"/>
      <c r="X655" s="71"/>
      <c r="Y655" s="71"/>
      <c r="Z655" s="71"/>
      <c r="AA655" s="71"/>
    </row>
    <row r="656" spans="22:27">
      <c r="V656" s="71"/>
      <c r="W656" s="71"/>
      <c r="X656" s="71"/>
      <c r="Y656" s="71"/>
      <c r="Z656" s="71"/>
      <c r="AA656" s="71"/>
    </row>
    <row r="657" spans="22:27">
      <c r="V657" s="71"/>
      <c r="W657" s="71"/>
      <c r="X657" s="71"/>
      <c r="Y657" s="71"/>
      <c r="Z657" s="71"/>
      <c r="AA657" s="71"/>
    </row>
    <row r="658" spans="22:27">
      <c r="V658" s="71"/>
      <c r="W658" s="71"/>
      <c r="X658" s="71"/>
      <c r="Y658" s="71"/>
      <c r="Z658" s="71"/>
      <c r="AA658" s="71"/>
    </row>
    <row r="659" spans="22:27">
      <c r="V659" s="71"/>
      <c r="W659" s="71"/>
      <c r="X659" s="71"/>
      <c r="Y659" s="71"/>
      <c r="Z659" s="71"/>
      <c r="AA659" s="71"/>
    </row>
    <row r="660" spans="22:27">
      <c r="V660" s="71"/>
      <c r="W660" s="71"/>
      <c r="X660" s="71"/>
      <c r="Y660" s="71"/>
      <c r="Z660" s="71"/>
      <c r="AA660" s="71"/>
    </row>
    <row r="661" spans="22:27">
      <c r="V661" s="71"/>
      <c r="W661" s="71"/>
      <c r="X661" s="71"/>
      <c r="Y661" s="71"/>
      <c r="Z661" s="71"/>
      <c r="AA661" s="71"/>
    </row>
    <row r="662" spans="22:27">
      <c r="V662" s="71"/>
      <c r="W662" s="71"/>
      <c r="X662" s="71"/>
      <c r="Y662" s="71"/>
      <c r="Z662" s="71"/>
      <c r="AA662" s="71"/>
    </row>
    <row r="663" spans="22:27">
      <c r="V663" s="71"/>
      <c r="W663" s="71"/>
      <c r="X663" s="71"/>
      <c r="Y663" s="71"/>
      <c r="Z663" s="71"/>
      <c r="AA663" s="71"/>
    </row>
    <row r="664" spans="22:27">
      <c r="V664" s="71"/>
      <c r="W664" s="71"/>
      <c r="X664" s="71"/>
      <c r="Y664" s="71"/>
      <c r="Z664" s="71"/>
      <c r="AA664" s="71"/>
    </row>
    <row r="665" spans="22:27">
      <c r="V665" s="71"/>
      <c r="W665" s="71"/>
      <c r="X665" s="71"/>
      <c r="Y665" s="71"/>
      <c r="Z665" s="71"/>
      <c r="AA665" s="71"/>
    </row>
    <row r="666" spans="22:27">
      <c r="V666" s="71"/>
      <c r="W666" s="71"/>
      <c r="X666" s="71"/>
      <c r="Y666" s="71"/>
      <c r="Z666" s="71"/>
      <c r="AA666" s="71"/>
    </row>
    <row r="667" spans="22:27">
      <c r="V667" s="71"/>
      <c r="W667" s="71"/>
      <c r="X667" s="71"/>
      <c r="Y667" s="71"/>
      <c r="Z667" s="71"/>
      <c r="AA667" s="71"/>
    </row>
    <row r="668" spans="22:27">
      <c r="V668" s="71"/>
      <c r="W668" s="71"/>
      <c r="X668" s="71"/>
      <c r="Y668" s="71"/>
      <c r="Z668" s="71"/>
      <c r="AA668" s="71"/>
    </row>
    <row r="669" spans="22:27">
      <c r="V669" s="71"/>
      <c r="W669" s="71"/>
      <c r="X669" s="71"/>
      <c r="Y669" s="71"/>
      <c r="Z669" s="71"/>
      <c r="AA669" s="71"/>
    </row>
    <row r="670" spans="22:27">
      <c r="V670" s="71"/>
      <c r="W670" s="71"/>
      <c r="X670" s="71"/>
      <c r="Y670" s="71"/>
      <c r="Z670" s="71"/>
      <c r="AA670" s="71"/>
    </row>
    <row r="671" spans="22:27">
      <c r="V671" s="71"/>
      <c r="W671" s="71"/>
      <c r="X671" s="71"/>
      <c r="Y671" s="71"/>
      <c r="Z671" s="71"/>
      <c r="AA671" s="71"/>
    </row>
    <row r="672" spans="22:27">
      <c r="V672" s="71"/>
      <c r="W672" s="71"/>
      <c r="X672" s="71"/>
      <c r="Y672" s="71"/>
      <c r="Z672" s="71"/>
      <c r="AA672" s="71"/>
    </row>
    <row r="673" spans="22:27">
      <c r="V673" s="71"/>
      <c r="W673" s="71"/>
      <c r="X673" s="71"/>
      <c r="Y673" s="71"/>
      <c r="Z673" s="71"/>
      <c r="AA673" s="71"/>
    </row>
    <row r="674" spans="22:27">
      <c r="V674" s="71"/>
      <c r="W674" s="71"/>
      <c r="X674" s="71"/>
      <c r="Y674" s="71"/>
      <c r="Z674" s="71"/>
      <c r="AA674" s="71"/>
    </row>
    <row r="675" spans="22:27">
      <c r="V675" s="71"/>
      <c r="W675" s="71"/>
      <c r="X675" s="71"/>
      <c r="Y675" s="71"/>
      <c r="Z675" s="71"/>
      <c r="AA675" s="71"/>
    </row>
    <row r="676" spans="22:27">
      <c r="V676" s="71"/>
      <c r="W676" s="71"/>
      <c r="X676" s="71"/>
      <c r="Y676" s="71"/>
      <c r="Z676" s="71"/>
      <c r="AA676" s="71"/>
    </row>
    <row r="677" spans="22:27">
      <c r="V677" s="71"/>
      <c r="W677" s="71"/>
      <c r="X677" s="71"/>
      <c r="Y677" s="71"/>
      <c r="Z677" s="71"/>
      <c r="AA677" s="71"/>
    </row>
    <row r="678" spans="22:27">
      <c r="V678" s="71"/>
      <c r="W678" s="71"/>
      <c r="X678" s="71"/>
      <c r="Y678" s="71"/>
      <c r="Z678" s="71"/>
      <c r="AA678" s="71"/>
    </row>
    <row r="679" spans="22:27">
      <c r="V679" s="71"/>
      <c r="W679" s="71"/>
      <c r="X679" s="71"/>
      <c r="Y679" s="71"/>
      <c r="Z679" s="71"/>
      <c r="AA679" s="71"/>
    </row>
    <row r="680" spans="22:27">
      <c r="V680" s="71"/>
      <c r="W680" s="71"/>
      <c r="X680" s="71"/>
      <c r="Y680" s="71"/>
      <c r="Z680" s="71"/>
      <c r="AA680" s="71"/>
    </row>
    <row r="681" spans="22:27">
      <c r="V681" s="71"/>
      <c r="W681" s="71"/>
      <c r="X681" s="71"/>
      <c r="Y681" s="71"/>
      <c r="Z681" s="71"/>
      <c r="AA681" s="71"/>
    </row>
    <row r="682" spans="22:27">
      <c r="V682" s="71"/>
      <c r="W682" s="71"/>
      <c r="X682" s="71"/>
      <c r="Y682" s="71"/>
      <c r="Z682" s="71"/>
      <c r="AA682" s="71"/>
    </row>
    <row r="683" spans="22:27">
      <c r="V683" s="71"/>
      <c r="W683" s="71"/>
      <c r="X683" s="71"/>
      <c r="Y683" s="71"/>
      <c r="Z683" s="71"/>
      <c r="AA683" s="71"/>
    </row>
    <row r="684" spans="22:27">
      <c r="V684" s="71"/>
      <c r="W684" s="71"/>
      <c r="X684" s="71"/>
      <c r="Y684" s="71"/>
      <c r="Z684" s="71"/>
      <c r="AA684" s="71"/>
    </row>
    <row r="685" spans="22:27">
      <c r="V685" s="71"/>
      <c r="W685" s="71"/>
      <c r="X685" s="71"/>
      <c r="Y685" s="71"/>
      <c r="Z685" s="71"/>
      <c r="AA685" s="71"/>
    </row>
    <row r="686" spans="22:27">
      <c r="V686" s="71"/>
      <c r="W686" s="71"/>
      <c r="X686" s="71"/>
      <c r="Y686" s="71"/>
      <c r="Z686" s="71"/>
      <c r="AA686" s="71"/>
    </row>
    <row r="687" spans="22:27">
      <c r="V687" s="71"/>
      <c r="W687" s="71"/>
      <c r="X687" s="71"/>
      <c r="Y687" s="71"/>
      <c r="Z687" s="71"/>
      <c r="AA687" s="71"/>
    </row>
    <row r="688" spans="22:27">
      <c r="V688" s="71"/>
      <c r="W688" s="71"/>
      <c r="X688" s="71"/>
      <c r="Y688" s="71"/>
      <c r="Z688" s="71"/>
      <c r="AA688" s="71"/>
    </row>
    <row r="689" spans="22:27">
      <c r="V689" s="71"/>
      <c r="W689" s="71"/>
      <c r="X689" s="71"/>
      <c r="Y689" s="71"/>
      <c r="Z689" s="71"/>
      <c r="AA689" s="71"/>
    </row>
    <row r="690" spans="22:27">
      <c r="V690" s="71"/>
      <c r="W690" s="71"/>
      <c r="X690" s="71"/>
      <c r="Y690" s="71"/>
      <c r="Z690" s="71"/>
      <c r="AA690" s="71"/>
    </row>
    <row r="691" spans="22:27">
      <c r="V691" s="71"/>
      <c r="W691" s="71"/>
      <c r="X691" s="71"/>
      <c r="Y691" s="71"/>
      <c r="Z691" s="71"/>
      <c r="AA691" s="71"/>
    </row>
    <row r="692" spans="22:27">
      <c r="V692" s="71"/>
      <c r="W692" s="71"/>
      <c r="X692" s="71"/>
      <c r="Y692" s="71"/>
      <c r="Z692" s="71"/>
      <c r="AA692" s="71"/>
    </row>
    <row r="693" spans="22:27">
      <c r="V693" s="71"/>
      <c r="W693" s="71"/>
      <c r="X693" s="71"/>
      <c r="Y693" s="71"/>
      <c r="Z693" s="71"/>
      <c r="AA693" s="71"/>
    </row>
    <row r="694" spans="22:27">
      <c r="V694" s="71"/>
      <c r="W694" s="71"/>
      <c r="X694" s="71"/>
      <c r="Y694" s="71"/>
      <c r="Z694" s="71"/>
      <c r="AA694" s="71"/>
    </row>
    <row r="695" spans="22:27">
      <c r="V695" s="71"/>
      <c r="W695" s="71"/>
      <c r="X695" s="71"/>
      <c r="Y695" s="71"/>
      <c r="Z695" s="71"/>
      <c r="AA695" s="71"/>
    </row>
    <row r="696" spans="22:27">
      <c r="V696" s="71"/>
      <c r="W696" s="71"/>
      <c r="X696" s="71"/>
      <c r="Y696" s="71"/>
      <c r="Z696" s="71"/>
      <c r="AA696" s="71"/>
    </row>
    <row r="697" spans="22:27">
      <c r="V697" s="71"/>
      <c r="W697" s="71"/>
      <c r="X697" s="71"/>
      <c r="Y697" s="71"/>
      <c r="Z697" s="71"/>
      <c r="AA697" s="71"/>
    </row>
    <row r="698" spans="22:27">
      <c r="V698" s="71"/>
      <c r="W698" s="71"/>
      <c r="X698" s="71"/>
      <c r="Y698" s="71"/>
      <c r="Z698" s="71"/>
      <c r="AA698" s="71"/>
    </row>
    <row r="699" spans="22:27">
      <c r="V699" s="71"/>
      <c r="W699" s="71"/>
      <c r="X699" s="71"/>
      <c r="Y699" s="71"/>
      <c r="Z699" s="71"/>
      <c r="AA699" s="71"/>
    </row>
    <row r="700" spans="22:27">
      <c r="V700" s="71"/>
      <c r="W700" s="71"/>
      <c r="X700" s="71"/>
      <c r="Y700" s="71"/>
      <c r="Z700" s="71"/>
      <c r="AA700" s="71"/>
    </row>
    <row r="701" spans="22:27">
      <c r="V701" s="71"/>
      <c r="W701" s="71"/>
      <c r="X701" s="71"/>
      <c r="Y701" s="71"/>
      <c r="Z701" s="71"/>
      <c r="AA701" s="71"/>
    </row>
    <row r="702" spans="22:27">
      <c r="V702" s="71"/>
      <c r="W702" s="71"/>
      <c r="X702" s="71"/>
      <c r="Y702" s="71"/>
      <c r="Z702" s="71"/>
      <c r="AA702" s="71"/>
    </row>
    <row r="703" spans="22:27">
      <c r="V703" s="71"/>
      <c r="W703" s="71"/>
      <c r="X703" s="71"/>
      <c r="Y703" s="71"/>
      <c r="Z703" s="71"/>
      <c r="AA703" s="71"/>
    </row>
    <row r="704" spans="22:27">
      <c r="V704" s="71"/>
      <c r="W704" s="71"/>
      <c r="X704" s="71"/>
      <c r="Y704" s="71"/>
      <c r="Z704" s="71"/>
      <c r="AA704" s="71"/>
    </row>
    <row r="705" spans="22:27">
      <c r="V705" s="71"/>
      <c r="W705" s="71"/>
      <c r="X705" s="71"/>
      <c r="Y705" s="71"/>
      <c r="Z705" s="71"/>
      <c r="AA705" s="71"/>
    </row>
    <row r="706" spans="22:27">
      <c r="V706" s="71"/>
      <c r="W706" s="71"/>
      <c r="X706" s="71"/>
      <c r="Y706" s="71"/>
      <c r="Z706" s="71"/>
      <c r="AA706" s="71"/>
    </row>
    <row r="707" spans="22:27">
      <c r="V707" s="71"/>
      <c r="W707" s="71"/>
      <c r="X707" s="71"/>
      <c r="Y707" s="71"/>
      <c r="Z707" s="71"/>
      <c r="AA707" s="71"/>
    </row>
    <row r="708" spans="22:27">
      <c r="V708" s="71"/>
      <c r="W708" s="71"/>
      <c r="X708" s="71"/>
      <c r="Y708" s="71"/>
      <c r="Z708" s="71"/>
      <c r="AA708" s="71"/>
    </row>
    <row r="709" spans="22:27">
      <c r="V709" s="71"/>
      <c r="W709" s="71"/>
      <c r="X709" s="71"/>
      <c r="Y709" s="71"/>
      <c r="Z709" s="71"/>
      <c r="AA709" s="71"/>
    </row>
    <row r="710" spans="22:27">
      <c r="V710" s="71"/>
      <c r="W710" s="71"/>
      <c r="X710" s="71"/>
      <c r="Y710" s="71"/>
      <c r="Z710" s="71"/>
      <c r="AA710" s="71"/>
    </row>
    <row r="711" spans="22:27">
      <c r="V711" s="71"/>
      <c r="W711" s="71"/>
      <c r="X711" s="71"/>
      <c r="Y711" s="71"/>
      <c r="Z711" s="71"/>
      <c r="AA711" s="71"/>
    </row>
    <row r="712" spans="22:27">
      <c r="V712" s="71"/>
      <c r="W712" s="71"/>
      <c r="X712" s="71"/>
      <c r="Y712" s="71"/>
      <c r="Z712" s="71"/>
      <c r="AA712" s="71"/>
    </row>
    <row r="713" spans="22:27">
      <c r="V713" s="71"/>
      <c r="W713" s="71"/>
      <c r="X713" s="71"/>
      <c r="Y713" s="71"/>
      <c r="Z713" s="71"/>
      <c r="AA713" s="71"/>
    </row>
    <row r="714" spans="22:27">
      <c r="V714" s="71"/>
      <c r="W714" s="71"/>
      <c r="X714" s="71"/>
      <c r="Y714" s="71"/>
      <c r="Z714" s="71"/>
      <c r="AA714" s="71"/>
    </row>
    <row r="715" spans="22:27">
      <c r="V715" s="71"/>
      <c r="W715" s="71"/>
      <c r="X715" s="71"/>
      <c r="Y715" s="71"/>
      <c r="Z715" s="71"/>
      <c r="AA715" s="71"/>
    </row>
    <row r="716" spans="22:27">
      <c r="V716" s="71"/>
      <c r="W716" s="71"/>
      <c r="X716" s="71"/>
      <c r="Y716" s="71"/>
      <c r="Z716" s="71"/>
      <c r="AA716" s="71"/>
    </row>
    <row r="717" spans="22:27">
      <c r="V717" s="71"/>
      <c r="W717" s="71"/>
      <c r="X717" s="71"/>
      <c r="Y717" s="71"/>
      <c r="Z717" s="71"/>
      <c r="AA717" s="71"/>
    </row>
    <row r="718" spans="22:27">
      <c r="V718" s="71"/>
      <c r="W718" s="71"/>
      <c r="X718" s="71"/>
      <c r="Y718" s="71"/>
      <c r="Z718" s="71"/>
      <c r="AA718" s="71"/>
    </row>
    <row r="719" spans="22:27">
      <c r="V719" s="71"/>
      <c r="W719" s="71"/>
      <c r="X719" s="71"/>
      <c r="Y719" s="71"/>
      <c r="Z719" s="71"/>
      <c r="AA719" s="71"/>
    </row>
    <row r="720" spans="22:27">
      <c r="V720" s="71"/>
      <c r="W720" s="71"/>
      <c r="X720" s="71"/>
      <c r="Y720" s="71"/>
      <c r="Z720" s="71"/>
      <c r="AA720" s="71"/>
    </row>
    <row r="721" spans="22:27">
      <c r="V721" s="71"/>
      <c r="W721" s="71"/>
      <c r="X721" s="71"/>
      <c r="Y721" s="71"/>
      <c r="Z721" s="71"/>
      <c r="AA721" s="71"/>
    </row>
    <row r="722" spans="22:27">
      <c r="V722" s="71"/>
      <c r="W722" s="71"/>
      <c r="X722" s="71"/>
      <c r="Y722" s="71"/>
      <c r="Z722" s="71"/>
      <c r="AA722" s="71"/>
    </row>
    <row r="723" spans="22:27">
      <c r="V723" s="71"/>
      <c r="W723" s="71"/>
      <c r="X723" s="71"/>
      <c r="Y723" s="71"/>
      <c r="Z723" s="71"/>
      <c r="AA723" s="71"/>
    </row>
    <row r="724" spans="22:27">
      <c r="V724" s="71"/>
      <c r="W724" s="71"/>
      <c r="X724" s="71"/>
      <c r="Y724" s="71"/>
      <c r="Z724" s="71"/>
      <c r="AA724" s="71"/>
    </row>
    <row r="725" spans="22:27">
      <c r="V725" s="71"/>
      <c r="W725" s="71"/>
      <c r="X725" s="71"/>
      <c r="Y725" s="71"/>
      <c r="Z725" s="71"/>
      <c r="AA725" s="71"/>
    </row>
    <row r="726" spans="22:27">
      <c r="V726" s="71"/>
      <c r="W726" s="71"/>
      <c r="X726" s="71"/>
      <c r="Y726" s="71"/>
      <c r="Z726" s="71"/>
      <c r="AA726" s="71"/>
    </row>
    <row r="727" spans="22:27">
      <c r="V727" s="71"/>
      <c r="W727" s="71"/>
      <c r="X727" s="71"/>
      <c r="Y727" s="71"/>
      <c r="Z727" s="71"/>
      <c r="AA727" s="71"/>
    </row>
    <row r="728" spans="22:27">
      <c r="V728" s="71"/>
      <c r="W728" s="71"/>
      <c r="X728" s="71"/>
      <c r="Y728" s="71"/>
      <c r="Z728" s="71"/>
      <c r="AA728" s="71"/>
    </row>
    <row r="729" spans="22:27">
      <c r="V729" s="71"/>
      <c r="W729" s="71"/>
      <c r="X729" s="71"/>
      <c r="Y729" s="71"/>
      <c r="Z729" s="71"/>
      <c r="AA729" s="71"/>
    </row>
    <row r="730" spans="22:27">
      <c r="V730" s="71"/>
      <c r="W730" s="71"/>
      <c r="X730" s="71"/>
      <c r="Y730" s="71"/>
      <c r="Z730" s="71"/>
      <c r="AA730" s="71"/>
    </row>
    <row r="731" spans="22:27">
      <c r="V731" s="71"/>
      <c r="W731" s="71"/>
      <c r="X731" s="71"/>
      <c r="Y731" s="71"/>
      <c r="Z731" s="71"/>
      <c r="AA731" s="71"/>
    </row>
    <row r="732" spans="22:27">
      <c r="V732" s="71"/>
      <c r="W732" s="71"/>
      <c r="X732" s="71"/>
      <c r="Y732" s="71"/>
      <c r="Z732" s="71"/>
      <c r="AA732" s="71"/>
    </row>
    <row r="733" spans="22:27">
      <c r="V733" s="71"/>
      <c r="W733" s="71"/>
      <c r="X733" s="71"/>
      <c r="Y733" s="71"/>
      <c r="Z733" s="71"/>
      <c r="AA733" s="71"/>
    </row>
    <row r="734" spans="22:27">
      <c r="V734" s="71"/>
      <c r="W734" s="71"/>
      <c r="X734" s="71"/>
      <c r="Y734" s="71"/>
      <c r="Z734" s="71"/>
      <c r="AA734" s="71"/>
    </row>
    <row r="735" spans="22:27">
      <c r="V735" s="71"/>
      <c r="W735" s="71"/>
      <c r="X735" s="71"/>
      <c r="Y735" s="71"/>
      <c r="Z735" s="71"/>
      <c r="AA735" s="71"/>
    </row>
    <row r="736" spans="22:27">
      <c r="V736" s="71"/>
      <c r="W736" s="71"/>
      <c r="X736" s="71"/>
      <c r="Y736" s="71"/>
      <c r="Z736" s="71"/>
      <c r="AA736" s="71"/>
    </row>
    <row r="737" spans="22:27">
      <c r="V737" s="71"/>
      <c r="W737" s="71"/>
      <c r="X737" s="71"/>
      <c r="Y737" s="71"/>
      <c r="Z737" s="71"/>
      <c r="AA737" s="71"/>
    </row>
    <row r="738" spans="22:27">
      <c r="V738" s="71"/>
      <c r="W738" s="71"/>
      <c r="X738" s="71"/>
      <c r="Y738" s="71"/>
      <c r="Z738" s="71"/>
      <c r="AA738" s="71"/>
    </row>
    <row r="739" spans="22:27">
      <c r="V739" s="71"/>
      <c r="W739" s="71"/>
      <c r="X739" s="71"/>
      <c r="Y739" s="71"/>
      <c r="Z739" s="71"/>
      <c r="AA739" s="71"/>
    </row>
    <row r="740" spans="22:27">
      <c r="V740" s="71"/>
      <c r="W740" s="71"/>
      <c r="X740" s="71"/>
      <c r="Y740" s="71"/>
      <c r="Z740" s="71"/>
      <c r="AA740" s="71"/>
    </row>
    <row r="741" spans="22:27">
      <c r="V741" s="71"/>
      <c r="W741" s="71"/>
      <c r="X741" s="71"/>
      <c r="Y741" s="71"/>
      <c r="Z741" s="71"/>
      <c r="AA741" s="71"/>
    </row>
    <row r="742" spans="22:27">
      <c r="V742" s="71"/>
      <c r="W742" s="71"/>
      <c r="X742" s="71"/>
      <c r="Y742" s="71"/>
      <c r="Z742" s="71"/>
      <c r="AA742" s="71"/>
    </row>
    <row r="743" spans="22:27">
      <c r="V743" s="71"/>
      <c r="W743" s="71"/>
      <c r="X743" s="71"/>
      <c r="Y743" s="71"/>
      <c r="Z743" s="71"/>
      <c r="AA743" s="71"/>
    </row>
    <row r="744" spans="22:27">
      <c r="V744" s="71"/>
      <c r="W744" s="71"/>
      <c r="X744" s="71"/>
      <c r="Y744" s="71"/>
      <c r="Z744" s="71"/>
      <c r="AA744" s="71"/>
    </row>
    <row r="745" spans="22:27">
      <c r="V745" s="71"/>
      <c r="W745" s="71"/>
      <c r="X745" s="71"/>
      <c r="Y745" s="71"/>
      <c r="Z745" s="71"/>
      <c r="AA745" s="71"/>
    </row>
    <row r="746" spans="22:27">
      <c r="V746" s="71"/>
      <c r="W746" s="71"/>
      <c r="X746" s="71"/>
      <c r="Y746" s="71"/>
      <c r="Z746" s="71"/>
      <c r="AA746" s="71"/>
    </row>
    <row r="747" spans="22:27">
      <c r="V747" s="71"/>
      <c r="W747" s="71"/>
      <c r="X747" s="71"/>
      <c r="Y747" s="71"/>
      <c r="Z747" s="71"/>
      <c r="AA747" s="71"/>
    </row>
    <row r="748" spans="22:27">
      <c r="V748" s="71"/>
      <c r="W748" s="71"/>
      <c r="X748" s="71"/>
      <c r="Y748" s="71"/>
      <c r="Z748" s="71"/>
      <c r="AA748" s="71"/>
    </row>
    <row r="749" spans="22:27">
      <c r="V749" s="71"/>
      <c r="W749" s="71"/>
      <c r="X749" s="71"/>
      <c r="Y749" s="71"/>
      <c r="Z749" s="71"/>
      <c r="AA749" s="71"/>
    </row>
    <row r="750" spans="22:27">
      <c r="V750" s="71"/>
      <c r="W750" s="71"/>
      <c r="X750" s="71"/>
      <c r="Y750" s="71"/>
      <c r="Z750" s="71"/>
      <c r="AA750" s="71"/>
    </row>
    <row r="751" spans="22:27">
      <c r="V751" s="71"/>
      <c r="W751" s="71"/>
      <c r="X751" s="71"/>
      <c r="Y751" s="71"/>
      <c r="Z751" s="71"/>
      <c r="AA751" s="71"/>
    </row>
    <row r="752" spans="22:27">
      <c r="V752" s="71"/>
      <c r="W752" s="71"/>
      <c r="X752" s="71"/>
      <c r="Y752" s="71"/>
      <c r="Z752" s="71"/>
      <c r="AA752" s="71"/>
    </row>
    <row r="753" spans="22:27">
      <c r="V753" s="71"/>
      <c r="W753" s="71"/>
      <c r="X753" s="71"/>
      <c r="Y753" s="71"/>
      <c r="Z753" s="71"/>
      <c r="AA753" s="71"/>
    </row>
    <row r="754" spans="22:27">
      <c r="V754" s="71"/>
      <c r="W754" s="71"/>
      <c r="X754" s="71"/>
      <c r="Y754" s="71"/>
      <c r="Z754" s="71"/>
      <c r="AA754" s="71"/>
    </row>
  </sheetData>
  <mergeCells count="31">
    <mergeCell ref="A1:V1"/>
    <mergeCell ref="S2:V2"/>
    <mergeCell ref="S3:V3"/>
    <mergeCell ref="S4:V4"/>
    <mergeCell ref="S5:V5"/>
    <mergeCell ref="S6:V6"/>
    <mergeCell ref="S7:V7"/>
    <mergeCell ref="S8:V8"/>
    <mergeCell ref="S9:V9"/>
    <mergeCell ref="S10:V10"/>
    <mergeCell ref="S11:V11"/>
    <mergeCell ref="S12:V12"/>
    <mergeCell ref="S13:V13"/>
    <mergeCell ref="S14:V14"/>
    <mergeCell ref="A16:AA16"/>
    <mergeCell ref="Y17:AA17"/>
    <mergeCell ref="Y18:AA18"/>
    <mergeCell ref="Y19:AA19"/>
    <mergeCell ref="Y20:AA20"/>
    <mergeCell ref="Y21:AA21"/>
    <mergeCell ref="Y22:AA22"/>
    <mergeCell ref="Y23:AA23"/>
    <mergeCell ref="Y24:AA24"/>
    <mergeCell ref="Y25:AA25"/>
    <mergeCell ref="Y26:AA26"/>
    <mergeCell ref="B41:C41"/>
    <mergeCell ref="Y27:AA27"/>
    <mergeCell ref="Y28:AA28"/>
    <mergeCell ref="Y29:AA29"/>
    <mergeCell ref="A31:C31"/>
    <mergeCell ref="I32:J32"/>
  </mergeCells>
  <phoneticPr fontId="13" type="noConversion"/>
  <pageMargins left="0.69930555555555596" right="0.69930555555555596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topLeftCell="A8" workbookViewId="0">
      <selection activeCell="A42" sqref="A42"/>
    </sheetView>
  </sheetViews>
  <sheetFormatPr baseColWidth="10" defaultColWidth="8.83203125" defaultRowHeight="12" x14ac:dyDescent="0"/>
  <cols>
    <col min="1" max="1" width="10" style="2" customWidth="1"/>
    <col min="2" max="2" width="23.5" style="1" customWidth="1"/>
    <col min="3" max="3" width="15.1640625" style="2" customWidth="1"/>
    <col min="4" max="5" width="13" style="3" hidden="1" customWidth="1"/>
    <col min="6" max="6" width="18.1640625" style="3" customWidth="1"/>
    <col min="7" max="7" width="18.1640625" style="2" customWidth="1"/>
    <col min="8" max="9" width="18.1640625" style="2" hidden="1" customWidth="1"/>
    <col min="10" max="10" width="18.1640625" style="2" customWidth="1"/>
    <col min="11" max="11" width="13" style="2" customWidth="1"/>
    <col min="12" max="12" width="13" style="2" hidden="1" customWidth="1"/>
    <col min="13" max="13" width="18.1640625" style="2" hidden="1" customWidth="1"/>
    <col min="14" max="14" width="18.1640625" style="2" customWidth="1"/>
    <col min="15" max="15" width="13" style="2" customWidth="1"/>
    <col min="16" max="16" width="13" style="2" hidden="1" customWidth="1"/>
    <col min="17" max="17" width="18.1640625" style="2" hidden="1" customWidth="1"/>
    <col min="18" max="18" width="18.1640625" style="2" customWidth="1"/>
    <col min="19" max="19" width="13" style="2" customWidth="1"/>
    <col min="20" max="20" width="10.5" style="2" hidden="1" customWidth="1"/>
    <col min="21" max="21" width="18.1640625" style="2" hidden="1" customWidth="1"/>
    <col min="22" max="22" width="18.1640625" style="2" customWidth="1"/>
    <col min="23" max="23" width="12.6640625" style="2" customWidth="1"/>
    <col min="24" max="24" width="13" style="2" hidden="1" customWidth="1"/>
    <col min="25" max="25" width="13.6640625" style="2" customWidth="1"/>
    <col min="26" max="26" width="14.1640625" style="2" customWidth="1"/>
    <col min="27" max="27" width="15.83203125" style="2" customWidth="1"/>
    <col min="28" max="28" width="12.5" style="2" customWidth="1"/>
    <col min="29" max="29" width="11" style="2" customWidth="1"/>
    <col min="30" max="30" width="10.1640625" style="2" customWidth="1"/>
    <col min="31" max="32" width="8.83203125" style="2"/>
    <col min="33" max="33" width="11" style="2" customWidth="1"/>
    <col min="34" max="34" width="8.83203125" style="2"/>
    <col min="35" max="35" width="11" style="2" customWidth="1"/>
    <col min="36" max="37" width="8.83203125" style="2"/>
    <col min="38" max="38" width="11" style="2" customWidth="1"/>
    <col min="39" max="16384" width="8.83203125" style="2"/>
  </cols>
  <sheetData>
    <row r="1" spans="1:34" ht="28" customHeight="1">
      <c r="A1" s="253" t="s">
        <v>158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6">
      <c r="A2" s="5" t="s">
        <v>129</v>
      </c>
      <c r="B2" s="6" t="s">
        <v>38</v>
      </c>
      <c r="C2" s="6" t="s">
        <v>40</v>
      </c>
      <c r="D2" s="6"/>
      <c r="E2" s="6"/>
      <c r="F2" s="6" t="s">
        <v>41</v>
      </c>
      <c r="G2" s="7" t="s">
        <v>79</v>
      </c>
      <c r="H2" s="6"/>
      <c r="I2" s="6"/>
      <c r="J2" s="6" t="s">
        <v>43</v>
      </c>
      <c r="K2" s="6" t="s">
        <v>44</v>
      </c>
      <c r="L2" s="48"/>
      <c r="M2" s="6"/>
      <c r="N2" s="6" t="s">
        <v>45</v>
      </c>
      <c r="O2" s="49" t="s">
        <v>103</v>
      </c>
      <c r="P2" s="50"/>
      <c r="Q2" s="50"/>
      <c r="R2" s="49" t="s">
        <v>104</v>
      </c>
      <c r="S2" s="257" t="s">
        <v>105</v>
      </c>
      <c r="T2" s="257"/>
      <c r="U2" s="257"/>
      <c r="V2" s="258"/>
      <c r="AA2" s="1"/>
      <c r="AB2" s="1"/>
      <c r="AC2" s="1"/>
      <c r="AD2" s="1"/>
    </row>
    <row r="3" spans="1:34" ht="16">
      <c r="A3" s="8">
        <v>1</v>
      </c>
      <c r="B3" s="6" t="s">
        <v>80</v>
      </c>
      <c r="C3" s="9" t="s">
        <v>81</v>
      </c>
      <c r="D3" s="10"/>
      <c r="E3" s="10"/>
      <c r="F3" s="11">
        <f>AVERAGE(C23,C26)</f>
        <v>100.62253503842378</v>
      </c>
      <c r="G3" s="6">
        <v>30</v>
      </c>
      <c r="H3" s="10"/>
      <c r="I3" s="51"/>
      <c r="J3" s="11">
        <f>F3+0.41</f>
        <v>101.03253503842377</v>
      </c>
      <c r="K3" s="9">
        <f>C52</f>
        <v>101.03</v>
      </c>
      <c r="L3" s="48"/>
      <c r="M3" s="9"/>
      <c r="N3" s="9" t="s">
        <v>170</v>
      </c>
      <c r="O3" s="6"/>
      <c r="P3" s="6"/>
      <c r="Q3" s="48"/>
      <c r="R3" s="48"/>
      <c r="S3" s="270"/>
      <c r="T3" s="270"/>
      <c r="U3" s="270"/>
      <c r="V3" s="271"/>
      <c r="AA3" s="1"/>
      <c r="AB3" s="1"/>
      <c r="AC3" s="1"/>
      <c r="AD3" s="1"/>
    </row>
    <row r="4" spans="1:34" ht="16">
      <c r="A4" s="8">
        <v>2</v>
      </c>
      <c r="B4" s="6" t="s">
        <v>80</v>
      </c>
      <c r="C4" s="9" t="s">
        <v>84</v>
      </c>
      <c r="D4" s="10"/>
      <c r="E4" s="10"/>
      <c r="F4" s="11">
        <f>AVERAGE(C23,C26)</f>
        <v>100.62253503842378</v>
      </c>
      <c r="G4" s="6">
        <v>30</v>
      </c>
      <c r="H4" s="10"/>
      <c r="I4" s="51"/>
      <c r="J4" s="11">
        <f t="shared" ref="J4:J6" si="0">F4+0.41</f>
        <v>101.03253503842377</v>
      </c>
      <c r="K4" s="9">
        <f>C52</f>
        <v>101.03</v>
      </c>
      <c r="L4" s="48"/>
      <c r="M4" s="9"/>
      <c r="N4" s="9" t="s">
        <v>170</v>
      </c>
      <c r="O4" s="6"/>
      <c r="P4" s="6"/>
      <c r="Q4" s="48"/>
      <c r="R4" s="48"/>
      <c r="S4" s="270"/>
      <c r="T4" s="270"/>
      <c r="U4" s="270"/>
      <c r="V4" s="271"/>
      <c r="AA4" s="1"/>
      <c r="AB4" s="1"/>
      <c r="AC4" s="1"/>
      <c r="AD4" s="1"/>
    </row>
    <row r="5" spans="1:34" ht="16">
      <c r="A5" s="8">
        <v>3</v>
      </c>
      <c r="B5" s="6" t="s">
        <v>80</v>
      </c>
      <c r="C5" s="9" t="s">
        <v>83</v>
      </c>
      <c r="D5" s="10"/>
      <c r="E5" s="10"/>
      <c r="F5" s="11">
        <f>AVERAGE(C23,C26)</f>
        <v>100.62253503842378</v>
      </c>
      <c r="G5" s="6">
        <v>30</v>
      </c>
      <c r="H5" s="10"/>
      <c r="I5" s="51"/>
      <c r="J5" s="11">
        <f t="shared" si="0"/>
        <v>101.03253503842377</v>
      </c>
      <c r="K5" s="9">
        <f>C52</f>
        <v>101.03</v>
      </c>
      <c r="L5" s="48"/>
      <c r="M5" s="9"/>
      <c r="N5" s="9" t="s">
        <v>170</v>
      </c>
      <c r="O5" s="6"/>
      <c r="P5" s="6"/>
      <c r="Q5" s="48"/>
      <c r="R5" s="48"/>
      <c r="S5" s="270"/>
      <c r="T5" s="270"/>
      <c r="U5" s="270"/>
      <c r="V5" s="271"/>
      <c r="AA5" s="1"/>
      <c r="AB5" s="1"/>
      <c r="AC5" s="1"/>
      <c r="AD5" s="1"/>
    </row>
    <row r="6" spans="1:34" ht="16">
      <c r="A6" s="8">
        <v>18</v>
      </c>
      <c r="B6" s="6" t="s">
        <v>80</v>
      </c>
      <c r="C6" s="13" t="s">
        <v>171</v>
      </c>
      <c r="D6" s="10"/>
      <c r="E6" s="10"/>
      <c r="F6" s="11">
        <f>AVERAGE(C23,C26)</f>
        <v>100.62253503842378</v>
      </c>
      <c r="G6" s="6">
        <v>30</v>
      </c>
      <c r="H6" s="10"/>
      <c r="I6" s="51"/>
      <c r="J6" s="11">
        <f t="shared" si="0"/>
        <v>101.03253503842377</v>
      </c>
      <c r="K6" s="9">
        <f>C52</f>
        <v>101.03</v>
      </c>
      <c r="L6" s="48"/>
      <c r="M6" s="9"/>
      <c r="N6" s="9" t="s">
        <v>170</v>
      </c>
      <c r="O6" s="6"/>
      <c r="P6" s="6"/>
      <c r="Q6" s="48"/>
      <c r="R6" s="48"/>
      <c r="S6" s="270"/>
      <c r="T6" s="270"/>
      <c r="U6" s="270"/>
      <c r="V6" s="271"/>
      <c r="AA6" s="1"/>
      <c r="AB6" s="1"/>
      <c r="AC6" s="1"/>
      <c r="AD6" s="1"/>
    </row>
    <row r="7" spans="1:34" ht="16">
      <c r="A7" s="8">
        <v>5</v>
      </c>
      <c r="B7" s="6" t="s">
        <v>89</v>
      </c>
      <c r="C7" s="9" t="s">
        <v>90</v>
      </c>
      <c r="D7" s="10"/>
      <c r="E7" s="10"/>
      <c r="F7" s="11">
        <f>AVERAGE(C28:C29)</f>
        <v>101.14446155929448</v>
      </c>
      <c r="G7" s="6">
        <v>0</v>
      </c>
      <c r="H7" s="10"/>
      <c r="I7" s="51"/>
      <c r="J7" s="11">
        <f t="shared" ref="J7:J15" si="1">F7</f>
        <v>101.14446155929448</v>
      </c>
      <c r="K7" s="9">
        <f>C52</f>
        <v>101.03</v>
      </c>
      <c r="L7" s="48"/>
      <c r="M7" s="9"/>
      <c r="N7" s="9" t="s">
        <v>170</v>
      </c>
      <c r="O7" s="6"/>
      <c r="P7" s="6"/>
      <c r="Q7" s="48"/>
      <c r="R7" s="48"/>
      <c r="S7" s="270"/>
      <c r="T7" s="270"/>
      <c r="U7" s="270"/>
      <c r="V7" s="271"/>
      <c r="AD7" s="1"/>
    </row>
    <row r="8" spans="1:34" ht="16">
      <c r="A8" s="8">
        <v>7</v>
      </c>
      <c r="B8" s="6" t="s">
        <v>89</v>
      </c>
      <c r="C8" s="9" t="s">
        <v>92</v>
      </c>
      <c r="D8" s="10"/>
      <c r="E8" s="10"/>
      <c r="F8" s="11">
        <f>AVERAGE(C28:C29)</f>
        <v>101.14446155929448</v>
      </c>
      <c r="G8" s="6">
        <v>0</v>
      </c>
      <c r="H8" s="10"/>
      <c r="I8" s="51"/>
      <c r="J8" s="11">
        <f t="shared" si="1"/>
        <v>101.14446155929448</v>
      </c>
      <c r="K8" s="9">
        <f>C52</f>
        <v>101.03</v>
      </c>
      <c r="L8" s="48"/>
      <c r="M8" s="9"/>
      <c r="N8" s="9" t="s">
        <v>170</v>
      </c>
      <c r="O8" s="6"/>
      <c r="P8" s="6"/>
      <c r="Q8" s="48"/>
      <c r="R8" s="48"/>
      <c r="S8" s="270"/>
      <c r="T8" s="270"/>
      <c r="U8" s="270"/>
      <c r="V8" s="271"/>
      <c r="AD8" s="1"/>
    </row>
    <row r="9" spans="1:34" ht="16">
      <c r="A9" s="8">
        <v>8</v>
      </c>
      <c r="B9" s="6" t="s">
        <v>89</v>
      </c>
      <c r="C9" s="13" t="s">
        <v>172</v>
      </c>
      <c r="D9" s="10"/>
      <c r="E9" s="10"/>
      <c r="F9" s="11">
        <f>AVERAGE(C28:C29)</f>
        <v>101.14446155929448</v>
      </c>
      <c r="G9" s="6">
        <v>0</v>
      </c>
      <c r="H9" s="10"/>
      <c r="I9" s="51"/>
      <c r="J9" s="11">
        <f t="shared" si="1"/>
        <v>101.14446155929448</v>
      </c>
      <c r="K9" s="9">
        <f>C52</f>
        <v>101.03</v>
      </c>
      <c r="L9" s="9"/>
      <c r="M9" s="9"/>
      <c r="N9" s="9" t="s">
        <v>170</v>
      </c>
      <c r="O9" s="6"/>
      <c r="P9" s="6"/>
      <c r="Q9" s="6"/>
      <c r="R9" s="6"/>
      <c r="S9" s="270"/>
      <c r="T9" s="270"/>
      <c r="U9" s="270"/>
      <c r="V9" s="271"/>
      <c r="W9" s="1"/>
      <c r="X9" s="1"/>
      <c r="Y9" s="1"/>
      <c r="Z9" s="1"/>
      <c r="AA9" s="1"/>
      <c r="AB9" s="1"/>
      <c r="AC9" s="1"/>
      <c r="AD9" s="1"/>
    </row>
    <row r="10" spans="1:34" ht="16">
      <c r="A10" s="8">
        <v>16</v>
      </c>
      <c r="B10" s="6" t="s">
        <v>89</v>
      </c>
      <c r="C10" s="9" t="s">
        <v>131</v>
      </c>
      <c r="D10" s="10"/>
      <c r="E10" s="10"/>
      <c r="F10" s="11">
        <f>AVERAGE(C28:C29)</f>
        <v>101.14446155929448</v>
      </c>
      <c r="G10" s="6">
        <v>0</v>
      </c>
      <c r="H10" s="10"/>
      <c r="I10" s="51"/>
      <c r="J10" s="11">
        <f t="shared" si="1"/>
        <v>101.14446155929448</v>
      </c>
      <c r="K10" s="9">
        <f>C52</f>
        <v>101.03</v>
      </c>
      <c r="L10" s="48"/>
      <c r="M10" s="9"/>
      <c r="N10" s="9" t="s">
        <v>170</v>
      </c>
      <c r="O10" s="6"/>
      <c r="P10" s="6"/>
      <c r="Q10" s="48"/>
      <c r="R10" s="48"/>
      <c r="S10" s="270"/>
      <c r="T10" s="270"/>
      <c r="U10" s="270"/>
      <c r="V10" s="271"/>
      <c r="AD10" s="1"/>
    </row>
    <row r="11" spans="1:34" ht="16">
      <c r="A11" s="8">
        <v>9</v>
      </c>
      <c r="B11" s="6" t="s">
        <v>97</v>
      </c>
      <c r="C11" s="13" t="s">
        <v>133</v>
      </c>
      <c r="D11" s="10"/>
      <c r="E11" s="10"/>
      <c r="F11" s="11">
        <f t="shared" ref="F11:F16" si="2">AVERAGE(C31:C32)</f>
        <v>102.46591370730221</v>
      </c>
      <c r="G11" s="6">
        <v>0</v>
      </c>
      <c r="H11" s="10"/>
      <c r="I11" s="51"/>
      <c r="J11" s="11">
        <f t="shared" si="1"/>
        <v>102.46591370730221</v>
      </c>
      <c r="K11" s="9">
        <f>C52</f>
        <v>101.03</v>
      </c>
      <c r="L11" s="48"/>
      <c r="M11" s="9"/>
      <c r="N11" s="9" t="s">
        <v>170</v>
      </c>
      <c r="O11" s="6"/>
      <c r="P11" s="6"/>
      <c r="Q11" s="48"/>
      <c r="R11" s="48"/>
      <c r="S11" s="270"/>
      <c r="T11" s="270"/>
      <c r="U11" s="270"/>
      <c r="V11" s="271"/>
      <c r="AD11" s="1"/>
    </row>
    <row r="12" spans="1:34" ht="16">
      <c r="A12" s="8">
        <v>10</v>
      </c>
      <c r="B12" s="6" t="s">
        <v>97</v>
      </c>
      <c r="C12" s="9" t="s">
        <v>98</v>
      </c>
      <c r="D12" s="10"/>
      <c r="E12" s="10"/>
      <c r="F12" s="11">
        <f t="shared" ref="F12:F17" si="3">AVERAGE(C31:C32)</f>
        <v>102.46591370730221</v>
      </c>
      <c r="G12" s="6">
        <v>0</v>
      </c>
      <c r="H12" s="10"/>
      <c r="I12" s="51"/>
      <c r="J12" s="11">
        <f t="shared" si="1"/>
        <v>102.46591370730221</v>
      </c>
      <c r="K12" s="9">
        <f>C52</f>
        <v>101.03</v>
      </c>
      <c r="L12" s="48"/>
      <c r="M12" s="9"/>
      <c r="N12" s="9" t="s">
        <v>170</v>
      </c>
      <c r="O12" s="6"/>
      <c r="P12" s="6"/>
      <c r="Q12" s="48"/>
      <c r="R12" s="48"/>
      <c r="S12" s="270"/>
      <c r="T12" s="270"/>
      <c r="U12" s="270"/>
      <c r="V12" s="271"/>
      <c r="AD12" s="1"/>
    </row>
    <row r="13" spans="1:34" ht="16">
      <c r="A13" s="8">
        <v>20</v>
      </c>
      <c r="B13" s="6" t="s">
        <v>97</v>
      </c>
      <c r="C13" s="13" t="s">
        <v>173</v>
      </c>
      <c r="D13" s="10"/>
      <c r="E13" s="10"/>
      <c r="F13" s="11">
        <f>AVERAGE(C31:C32)</f>
        <v>102.46591370730221</v>
      </c>
      <c r="G13" s="6">
        <v>0</v>
      </c>
      <c r="H13" s="10"/>
      <c r="I13" s="51"/>
      <c r="J13" s="11">
        <f t="shared" si="1"/>
        <v>102.46591370730221</v>
      </c>
      <c r="K13" s="9">
        <f>C52</f>
        <v>101.03</v>
      </c>
      <c r="L13" s="48"/>
      <c r="M13" s="9"/>
      <c r="N13" s="9" t="s">
        <v>170</v>
      </c>
      <c r="O13" s="6"/>
      <c r="P13" s="6"/>
      <c r="Q13" s="48"/>
      <c r="R13" s="48"/>
      <c r="S13" s="270"/>
      <c r="T13" s="270"/>
      <c r="U13" s="270"/>
      <c r="V13" s="271"/>
      <c r="AD13" s="1"/>
    </row>
    <row r="14" spans="1:34" ht="16">
      <c r="A14" s="8">
        <v>12</v>
      </c>
      <c r="B14" s="6" t="s">
        <v>86</v>
      </c>
      <c r="C14" s="9" t="s">
        <v>88</v>
      </c>
      <c r="D14" s="10"/>
      <c r="E14" s="10"/>
      <c r="F14" s="11">
        <f t="shared" si="2"/>
        <v>101.07775948745726</v>
      </c>
      <c r="G14" s="6">
        <v>0</v>
      </c>
      <c r="H14" s="10"/>
      <c r="I14" s="51"/>
      <c r="J14" s="11">
        <f t="shared" si="1"/>
        <v>101.07775948745726</v>
      </c>
      <c r="K14" s="9">
        <f>C52</f>
        <v>101.03</v>
      </c>
      <c r="L14" s="9"/>
      <c r="M14" s="9"/>
      <c r="N14" s="9" t="s">
        <v>170</v>
      </c>
      <c r="O14" s="6"/>
      <c r="P14" s="6"/>
      <c r="Q14" s="6"/>
      <c r="R14" s="6"/>
      <c r="S14" s="270"/>
      <c r="T14" s="270"/>
      <c r="U14" s="270"/>
      <c r="V14" s="271"/>
      <c r="W14" s="1"/>
      <c r="X14" s="1"/>
      <c r="Y14" s="1"/>
      <c r="Z14" s="1"/>
      <c r="AA14" s="1"/>
      <c r="AB14" s="1"/>
      <c r="AC14" s="1"/>
      <c r="AD14" s="1"/>
    </row>
    <row r="15" spans="1:34" ht="16">
      <c r="A15" s="8">
        <v>13</v>
      </c>
      <c r="B15" s="6" t="s">
        <v>86</v>
      </c>
      <c r="C15" s="9" t="s">
        <v>87</v>
      </c>
      <c r="D15" s="10"/>
      <c r="E15" s="10"/>
      <c r="F15" s="11">
        <f t="shared" si="3"/>
        <v>101.07775948745726</v>
      </c>
      <c r="G15" s="6">
        <v>0</v>
      </c>
      <c r="H15" s="10"/>
      <c r="I15" s="51"/>
      <c r="J15" s="11">
        <f t="shared" si="1"/>
        <v>101.07775948745726</v>
      </c>
      <c r="K15" s="9">
        <f>C52</f>
        <v>101.03</v>
      </c>
      <c r="L15" s="6"/>
      <c r="M15" s="9"/>
      <c r="N15" s="9" t="s">
        <v>170</v>
      </c>
      <c r="O15" s="6"/>
      <c r="P15" s="6"/>
      <c r="Q15" s="6"/>
      <c r="R15" s="6"/>
      <c r="S15" s="270"/>
      <c r="T15" s="270"/>
      <c r="U15" s="270"/>
      <c r="V15" s="271"/>
      <c r="W15" s="1"/>
      <c r="X15" s="1"/>
      <c r="Y15" s="1"/>
      <c r="Z15" s="1"/>
      <c r="AA15" s="1"/>
      <c r="AB15" s="1"/>
      <c r="AC15" s="1"/>
      <c r="AD15" s="1"/>
    </row>
    <row r="16" spans="1:34" ht="16">
      <c r="A16" s="8">
        <v>14</v>
      </c>
      <c r="B16" s="6" t="s">
        <v>99</v>
      </c>
      <c r="C16" s="9" t="s">
        <v>100</v>
      </c>
      <c r="D16" s="10"/>
      <c r="E16" s="10"/>
      <c r="F16" s="11">
        <f t="shared" si="2"/>
        <v>101.310872913775</v>
      </c>
      <c r="G16" s="6">
        <v>0</v>
      </c>
      <c r="H16" s="10"/>
      <c r="I16" s="51"/>
      <c r="J16" s="11">
        <f>F16+0.41</f>
        <v>101.720872913775</v>
      </c>
      <c r="K16" s="9">
        <f>C52</f>
        <v>101.03</v>
      </c>
      <c r="L16" s="48"/>
      <c r="M16" s="9"/>
      <c r="N16" s="9" t="s">
        <v>170</v>
      </c>
      <c r="O16" s="6"/>
      <c r="P16" s="6"/>
      <c r="Q16" s="48"/>
      <c r="R16" s="48"/>
      <c r="S16" s="270"/>
      <c r="T16" s="270"/>
      <c r="U16" s="270"/>
      <c r="V16" s="271"/>
      <c r="AD16" s="1"/>
    </row>
    <row r="17" spans="1:33" ht="16">
      <c r="A17" s="8">
        <v>77</v>
      </c>
      <c r="B17" s="6" t="s">
        <v>99</v>
      </c>
      <c r="C17" s="13" t="s">
        <v>174</v>
      </c>
      <c r="D17" s="10"/>
      <c r="E17" s="10"/>
      <c r="F17" s="11">
        <f t="shared" si="3"/>
        <v>101.310872913775</v>
      </c>
      <c r="G17" s="6">
        <v>0</v>
      </c>
      <c r="H17" s="10"/>
      <c r="I17" s="51"/>
      <c r="J17" s="11">
        <f>F17+0.41</f>
        <v>101.720872913775</v>
      </c>
      <c r="K17" s="9">
        <f>C52</f>
        <v>101.03</v>
      </c>
      <c r="L17" s="48"/>
      <c r="M17" s="9"/>
      <c r="N17" s="9" t="s">
        <v>170</v>
      </c>
      <c r="O17" s="6"/>
      <c r="P17" s="6"/>
      <c r="Q17" s="48"/>
      <c r="R17" s="48"/>
      <c r="S17" s="270"/>
      <c r="T17" s="270"/>
      <c r="U17" s="270"/>
      <c r="V17" s="271"/>
      <c r="AD17" s="1"/>
    </row>
    <row r="18" spans="1:33" ht="16">
      <c r="A18" s="8">
        <v>88</v>
      </c>
      <c r="B18" s="6" t="s">
        <v>94</v>
      </c>
      <c r="C18" s="9" t="s">
        <v>95</v>
      </c>
      <c r="D18" s="10"/>
      <c r="E18" s="10"/>
      <c r="F18" s="11">
        <f>AVERAGE(C38:C39)</f>
        <v>102.23586825891195</v>
      </c>
      <c r="G18" s="6">
        <v>0</v>
      </c>
      <c r="H18" s="10"/>
      <c r="I18" s="51"/>
      <c r="J18" s="11">
        <f>F18</f>
        <v>102.23586825891195</v>
      </c>
      <c r="K18" s="9">
        <f>C52</f>
        <v>101.03</v>
      </c>
      <c r="L18" s="48"/>
      <c r="M18" s="9"/>
      <c r="N18" s="9" t="s">
        <v>170</v>
      </c>
      <c r="O18" s="6"/>
      <c r="P18" s="6"/>
      <c r="Q18" s="48"/>
      <c r="R18" s="48"/>
      <c r="S18" s="270"/>
      <c r="T18" s="270"/>
      <c r="U18" s="270"/>
      <c r="V18" s="271"/>
      <c r="AD18" s="1"/>
    </row>
    <row r="19" spans="1:33" ht="16">
      <c r="A19" s="24">
        <v>66</v>
      </c>
      <c r="B19" s="44" t="s">
        <v>94</v>
      </c>
      <c r="C19" s="140" t="s">
        <v>175</v>
      </c>
      <c r="D19" s="45"/>
      <c r="E19" s="45"/>
      <c r="F19" s="129">
        <f>AVERAGE(C38:C39)</f>
        <v>102.23586825891195</v>
      </c>
      <c r="G19" s="44">
        <v>0</v>
      </c>
      <c r="H19" s="45"/>
      <c r="I19" s="133"/>
      <c r="J19" s="129">
        <f>F19</f>
        <v>102.23586825891195</v>
      </c>
      <c r="K19" s="86">
        <f>C52</f>
        <v>101.03</v>
      </c>
      <c r="L19" s="134"/>
      <c r="M19" s="86"/>
      <c r="N19" s="86" t="s">
        <v>170</v>
      </c>
      <c r="O19" s="44"/>
      <c r="P19" s="44"/>
      <c r="Q19" s="134"/>
      <c r="R19" s="134"/>
      <c r="S19" s="272"/>
      <c r="T19" s="272"/>
      <c r="U19" s="272"/>
      <c r="V19" s="273"/>
      <c r="AD19" s="1"/>
    </row>
    <row r="20" spans="1:33">
      <c r="A20" s="1"/>
      <c r="C20" s="3"/>
      <c r="F20" s="1"/>
      <c r="G20" s="1"/>
      <c r="H20" s="1"/>
      <c r="I20" s="1"/>
      <c r="J20" s="1"/>
      <c r="K20" s="1"/>
      <c r="L20" s="1"/>
      <c r="M20" s="1"/>
      <c r="N20" s="1"/>
      <c r="P20" s="1"/>
      <c r="Q20" s="1"/>
      <c r="T20" s="1"/>
      <c r="U20" s="1"/>
      <c r="AE20" s="1"/>
    </row>
    <row r="21" spans="1:33" s="1" customFormat="1" ht="28" customHeight="1">
      <c r="A21" s="253" t="s">
        <v>163</v>
      </c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5"/>
    </row>
    <row r="22" spans="1:33" ht="16">
      <c r="A22" s="5" t="s">
        <v>129</v>
      </c>
      <c r="B22" s="13" t="s">
        <v>136</v>
      </c>
      <c r="C22" s="14" t="s">
        <v>60</v>
      </c>
      <c r="D22" s="6"/>
      <c r="E22" s="6"/>
      <c r="F22" s="6" t="s">
        <v>61</v>
      </c>
      <c r="G22" s="14" t="s">
        <v>62</v>
      </c>
      <c r="H22" s="6"/>
      <c r="I22" s="6"/>
      <c r="J22" s="6" t="s">
        <v>63</v>
      </c>
      <c r="K22" s="14" t="s">
        <v>62</v>
      </c>
      <c r="L22" s="6"/>
      <c r="M22" s="6"/>
      <c r="N22" s="6" t="s">
        <v>64</v>
      </c>
      <c r="O22" s="14" t="s">
        <v>62</v>
      </c>
      <c r="P22" s="6"/>
      <c r="Q22" s="6"/>
      <c r="R22" s="6" t="s">
        <v>65</v>
      </c>
      <c r="S22" s="14" t="s">
        <v>62</v>
      </c>
      <c r="T22" s="6"/>
      <c r="U22" s="6"/>
      <c r="V22" s="6" t="s">
        <v>66</v>
      </c>
      <c r="W22" s="14" t="s">
        <v>62</v>
      </c>
      <c r="X22" s="48"/>
      <c r="Y22" s="268" t="s">
        <v>105</v>
      </c>
      <c r="Z22" s="268"/>
      <c r="AA22" s="269"/>
      <c r="AE22" s="1"/>
    </row>
    <row r="23" spans="1:33" ht="16">
      <c r="A23" s="8">
        <v>1</v>
      </c>
      <c r="B23" s="35" t="s">
        <v>137</v>
      </c>
      <c r="C23" s="16">
        <f>G23*0.5+K23*0.125+O23*0.125+S23*0.125+W23*0.125</f>
        <v>100.60079471207555</v>
      </c>
      <c r="D23" s="10">
        <v>60</v>
      </c>
      <c r="E23" s="10">
        <v>58.353000000000002</v>
      </c>
      <c r="F23" s="18">
        <f>SUM(D23:E23)</f>
        <v>118.35300000000001</v>
      </c>
      <c r="G23" s="19">
        <f>F23*X23</f>
        <v>100.1667287315075</v>
      </c>
      <c r="H23" s="53">
        <v>60</v>
      </c>
      <c r="I23" s="51">
        <v>58.978000000000002</v>
      </c>
      <c r="J23" s="53">
        <f>SUM(H23:I23)</f>
        <v>118.97800000000001</v>
      </c>
      <c r="K23" s="16">
        <f>J23*X23</f>
        <v>100.69569044314296</v>
      </c>
      <c r="L23" s="53">
        <v>60</v>
      </c>
      <c r="M23" s="51">
        <v>59.106999999999999</v>
      </c>
      <c r="N23" s="53">
        <f>SUM(L23:M23)</f>
        <v>119.107</v>
      </c>
      <c r="O23" s="16">
        <f>N23*X23</f>
        <v>100.80486814042452</v>
      </c>
      <c r="P23" s="53">
        <v>60</v>
      </c>
      <c r="Q23" s="51">
        <v>59.366</v>
      </c>
      <c r="R23" s="53">
        <f t="shared" ref="R23:R39" si="4">SUM(P23:Q23)</f>
        <v>119.366</v>
      </c>
      <c r="S23" s="62">
        <f>R23*X23</f>
        <v>101.02406987372625</v>
      </c>
      <c r="T23" s="53">
        <v>60</v>
      </c>
      <c r="U23" s="66">
        <v>60.064</v>
      </c>
      <c r="V23" s="51">
        <f t="shared" ref="V23:V39" si="5">SUM(T23:U23)</f>
        <v>120.06399999999999</v>
      </c>
      <c r="W23" s="62">
        <f>V23*X23</f>
        <v>101.61481431328073</v>
      </c>
      <c r="X23" s="135">
        <f>F55</f>
        <v>0.84633873861674391</v>
      </c>
      <c r="Y23" s="259"/>
      <c r="Z23" s="259"/>
      <c r="AA23" s="260"/>
      <c r="AE23" s="1"/>
    </row>
    <row r="24" spans="1:33" ht="16">
      <c r="A24" s="8">
        <v>2</v>
      </c>
      <c r="B24" s="35" t="s">
        <v>139</v>
      </c>
      <c r="C24" s="16">
        <f t="shared" ref="C24:C39" si="6">G24*0.5+K24*0.125+O24*0.125+S24*0.125+W24*0.125</f>
        <v>102.54589271810148</v>
      </c>
      <c r="D24" s="10">
        <v>60</v>
      </c>
      <c r="E24" s="10">
        <v>58.918999999999997</v>
      </c>
      <c r="F24" s="18">
        <f t="shared" ref="F24:F39" si="7">SUM(D24:E24)</f>
        <v>118.919</v>
      </c>
      <c r="G24" s="19">
        <f t="shared" ref="G24:G39" si="8">F24*X24</f>
        <v>100.64575645756457</v>
      </c>
      <c r="H24" s="53">
        <v>60</v>
      </c>
      <c r="I24" s="51">
        <v>65.822999999999993</v>
      </c>
      <c r="J24" s="53">
        <f t="shared" ref="J24:J39" si="9">SUM(H24:I24)</f>
        <v>125.82299999999999</v>
      </c>
      <c r="K24" s="16">
        <f t="shared" ref="K24:K39" si="10">J24*X24</f>
        <v>106.48887910897456</v>
      </c>
      <c r="L24" s="53">
        <v>60</v>
      </c>
      <c r="M24" s="51">
        <v>67.174000000000007</v>
      </c>
      <c r="N24" s="53">
        <f t="shared" ref="N24:N39" si="11">SUM(L24:M24)</f>
        <v>127.17400000000001</v>
      </c>
      <c r="O24" s="16">
        <f t="shared" ref="O24:O39" si="12">N24*X24</f>
        <v>107.6322827448458</v>
      </c>
      <c r="P24" s="53">
        <v>60</v>
      </c>
      <c r="Q24" s="51">
        <v>59.231000000000002</v>
      </c>
      <c r="R24" s="53">
        <f t="shared" si="4"/>
        <v>119.23099999999999</v>
      </c>
      <c r="S24" s="62">
        <f t="shared" ref="S24:S39" si="13">R24*X24</f>
        <v>100.90981414401298</v>
      </c>
      <c r="T24" s="53">
        <v>60</v>
      </c>
      <c r="U24" s="66">
        <v>61.408999999999999</v>
      </c>
      <c r="V24" s="51">
        <f t="shared" si="5"/>
        <v>121.40899999999999</v>
      </c>
      <c r="W24" s="62">
        <f t="shared" ref="W24:W39" si="14">V24*X24</f>
        <v>102.75313991672026</v>
      </c>
      <c r="X24" s="135">
        <f>F55</f>
        <v>0.84633873861674391</v>
      </c>
      <c r="Y24" s="259"/>
      <c r="Z24" s="259"/>
      <c r="AA24" s="260"/>
      <c r="AE24" s="1"/>
    </row>
    <row r="25" spans="1:33" ht="16">
      <c r="A25" s="8">
        <v>3</v>
      </c>
      <c r="B25" s="29" t="s">
        <v>140</v>
      </c>
      <c r="C25" s="16">
        <f t="shared" si="6"/>
        <v>100.6689249805342</v>
      </c>
      <c r="D25" s="10">
        <v>60</v>
      </c>
      <c r="E25" s="10">
        <v>58.311999999999998</v>
      </c>
      <c r="F25" s="18">
        <f t="shared" si="7"/>
        <v>118.312</v>
      </c>
      <c r="G25" s="19">
        <f t="shared" si="8"/>
        <v>100.13202884322421</v>
      </c>
      <c r="H25" s="53">
        <v>60</v>
      </c>
      <c r="I25" s="51">
        <v>58.155999999999999</v>
      </c>
      <c r="J25" s="53">
        <f t="shared" si="9"/>
        <v>118.15600000000001</v>
      </c>
      <c r="K25" s="16">
        <f t="shared" si="10"/>
        <v>100</v>
      </c>
      <c r="L25" s="53">
        <v>60</v>
      </c>
      <c r="M25" s="51">
        <v>58.542000000000002</v>
      </c>
      <c r="N25" s="53">
        <f t="shared" si="11"/>
        <v>118.542</v>
      </c>
      <c r="O25" s="16">
        <f t="shared" si="12"/>
        <v>100.32668675310606</v>
      </c>
      <c r="P25" s="53">
        <v>60</v>
      </c>
      <c r="Q25" s="51">
        <v>60.648000000000003</v>
      </c>
      <c r="R25" s="53">
        <f t="shared" si="4"/>
        <v>120.648</v>
      </c>
      <c r="S25" s="19">
        <f t="shared" si="13"/>
        <v>102.10907613663292</v>
      </c>
      <c r="T25" s="53">
        <v>60</v>
      </c>
      <c r="U25" s="51">
        <v>60.976999999999997</v>
      </c>
      <c r="V25" s="51">
        <f t="shared" si="5"/>
        <v>120.977</v>
      </c>
      <c r="W25" s="19">
        <f t="shared" si="14"/>
        <v>102.38752158163783</v>
      </c>
      <c r="X25" s="135">
        <f>F55</f>
        <v>0.84633873861674391</v>
      </c>
      <c r="Y25" s="264"/>
      <c r="Z25" s="264"/>
      <c r="AA25" s="265"/>
      <c r="AE25" s="1"/>
    </row>
    <row r="26" spans="1:33" ht="15" customHeight="1">
      <c r="A26" s="8">
        <v>18</v>
      </c>
      <c r="B26" s="12" t="s">
        <v>176</v>
      </c>
      <c r="C26" s="16">
        <f t="shared" si="6"/>
        <v>100.644275364772</v>
      </c>
      <c r="D26" s="10">
        <v>60</v>
      </c>
      <c r="E26" s="10">
        <v>58.652999999999999</v>
      </c>
      <c r="F26" s="18">
        <f t="shared" si="7"/>
        <v>118.65299999999999</v>
      </c>
      <c r="G26" s="19">
        <f t="shared" si="8"/>
        <v>100.42063035309251</v>
      </c>
      <c r="H26" s="53">
        <v>60</v>
      </c>
      <c r="I26" s="51">
        <v>58.435000000000002</v>
      </c>
      <c r="J26" s="53">
        <f t="shared" si="9"/>
        <v>118.435</v>
      </c>
      <c r="K26" s="16">
        <f t="shared" si="10"/>
        <v>100.23612850807407</v>
      </c>
      <c r="L26" s="53">
        <v>60</v>
      </c>
      <c r="M26" s="51">
        <v>58.78</v>
      </c>
      <c r="N26" s="53">
        <f t="shared" si="11"/>
        <v>118.78</v>
      </c>
      <c r="O26" s="16">
        <f t="shared" si="12"/>
        <v>100.52811537289685</v>
      </c>
      <c r="P26" s="53">
        <v>60</v>
      </c>
      <c r="Q26" s="51">
        <v>59.561999999999998</v>
      </c>
      <c r="R26" s="53">
        <f t="shared" si="4"/>
        <v>119.562</v>
      </c>
      <c r="S26" s="19">
        <f t="shared" si="13"/>
        <v>101.18995226649514</v>
      </c>
      <c r="T26" s="53">
        <v>60</v>
      </c>
      <c r="U26" s="51">
        <v>59.948999999999998</v>
      </c>
      <c r="V26" s="51">
        <f t="shared" si="5"/>
        <v>119.949</v>
      </c>
      <c r="W26" s="19">
        <f t="shared" si="14"/>
        <v>101.51748535833981</v>
      </c>
      <c r="X26" s="135">
        <f>F55</f>
        <v>0.84633873861674391</v>
      </c>
      <c r="Y26" s="264"/>
      <c r="Z26" s="264"/>
      <c r="AA26" s="265"/>
      <c r="AE26" s="1"/>
    </row>
    <row r="27" spans="1:33" ht="16">
      <c r="A27" s="8">
        <v>5</v>
      </c>
      <c r="B27" s="118" t="s">
        <v>142</v>
      </c>
      <c r="C27" s="16">
        <f t="shared" si="6"/>
        <v>101.63269321913404</v>
      </c>
      <c r="D27" s="10">
        <v>60</v>
      </c>
      <c r="E27" s="10">
        <v>59.343000000000004</v>
      </c>
      <c r="F27" s="18">
        <f t="shared" si="7"/>
        <v>119.343</v>
      </c>
      <c r="G27" s="19">
        <f t="shared" si="8"/>
        <v>101.00460408273807</v>
      </c>
      <c r="H27" s="53">
        <v>60</v>
      </c>
      <c r="I27" s="51">
        <v>58.972999999999999</v>
      </c>
      <c r="J27" s="53">
        <f t="shared" si="9"/>
        <v>118.973</v>
      </c>
      <c r="K27" s="16">
        <f t="shared" si="10"/>
        <v>100.69145874944988</v>
      </c>
      <c r="L27" s="53">
        <v>60</v>
      </c>
      <c r="M27" s="51">
        <v>60.194000000000003</v>
      </c>
      <c r="N27" s="53">
        <f t="shared" si="11"/>
        <v>120.194</v>
      </c>
      <c r="O27" s="16">
        <f t="shared" si="12"/>
        <v>101.72483834930092</v>
      </c>
      <c r="P27" s="53">
        <v>60</v>
      </c>
      <c r="Q27" s="51">
        <v>61.06</v>
      </c>
      <c r="R27" s="53">
        <f t="shared" si="4"/>
        <v>121.06</v>
      </c>
      <c r="S27" s="19">
        <f t="shared" si="13"/>
        <v>102.45776769694302</v>
      </c>
      <c r="T27" s="53">
        <v>60</v>
      </c>
      <c r="U27" s="51">
        <v>63.082000000000001</v>
      </c>
      <c r="V27" s="51">
        <f t="shared" si="5"/>
        <v>123.08199999999999</v>
      </c>
      <c r="W27" s="19">
        <f t="shared" si="14"/>
        <v>104.16906462642606</v>
      </c>
      <c r="X27" s="135">
        <f>F55</f>
        <v>0.84633873861674391</v>
      </c>
      <c r="Y27" s="264"/>
      <c r="Z27" s="264"/>
      <c r="AA27" s="265"/>
      <c r="AB27" s="71"/>
      <c r="AC27" s="1"/>
      <c r="AD27" s="1"/>
      <c r="AE27" s="1"/>
    </row>
    <row r="28" spans="1:33" ht="16">
      <c r="A28" s="8">
        <v>7</v>
      </c>
      <c r="B28" s="118" t="s">
        <v>143</v>
      </c>
      <c r="C28" s="57">
        <f t="shared" si="6"/>
        <v>101.17323707640746</v>
      </c>
      <c r="D28" s="141">
        <v>60</v>
      </c>
      <c r="E28" s="141">
        <v>58.531999999999996</v>
      </c>
      <c r="F28" s="142">
        <f t="shared" si="7"/>
        <v>118.532</v>
      </c>
      <c r="G28" s="19">
        <f t="shared" si="8"/>
        <v>100.31822336571989</v>
      </c>
      <c r="H28" s="53">
        <v>60</v>
      </c>
      <c r="I28" s="51">
        <v>59.94</v>
      </c>
      <c r="J28" s="53">
        <f t="shared" si="9"/>
        <v>119.94</v>
      </c>
      <c r="K28" s="16">
        <f t="shared" si="10"/>
        <v>101.50986830969227</v>
      </c>
      <c r="L28" s="53">
        <v>60</v>
      </c>
      <c r="M28" s="51">
        <v>60.325000000000003</v>
      </c>
      <c r="N28" s="53">
        <f t="shared" si="11"/>
        <v>120.325</v>
      </c>
      <c r="O28" s="16">
        <f t="shared" si="12"/>
        <v>101.83570872405971</v>
      </c>
      <c r="P28" s="53">
        <v>60</v>
      </c>
      <c r="Q28" s="51">
        <v>60.573999999999998</v>
      </c>
      <c r="R28" s="53">
        <f t="shared" si="4"/>
        <v>120.574</v>
      </c>
      <c r="S28" s="19">
        <f t="shared" si="13"/>
        <v>102.04644706997527</v>
      </c>
      <c r="T28" s="53">
        <v>60</v>
      </c>
      <c r="U28" s="51">
        <v>61.371000000000002</v>
      </c>
      <c r="V28" s="51">
        <f t="shared" si="5"/>
        <v>121.37100000000001</v>
      </c>
      <c r="W28" s="19">
        <f t="shared" si="14"/>
        <v>102.72097904465284</v>
      </c>
      <c r="X28" s="135">
        <f>F55</f>
        <v>0.84633873861674391</v>
      </c>
      <c r="Y28" s="259" t="s">
        <v>177</v>
      </c>
      <c r="Z28" s="259"/>
      <c r="AA28" s="260"/>
      <c r="AB28" s="71"/>
      <c r="AC28" s="1"/>
      <c r="AD28" s="1"/>
      <c r="AE28" s="1"/>
    </row>
    <row r="29" spans="1:33" ht="16">
      <c r="A29" s="8">
        <v>8</v>
      </c>
      <c r="B29" s="131" t="s">
        <v>178</v>
      </c>
      <c r="C29" s="16">
        <f t="shared" si="6"/>
        <v>101.11568604218151</v>
      </c>
      <c r="D29" s="10">
        <v>60</v>
      </c>
      <c r="E29" s="10">
        <v>58.531999999999996</v>
      </c>
      <c r="F29" s="18">
        <f t="shared" si="7"/>
        <v>118.532</v>
      </c>
      <c r="G29" s="19">
        <f t="shared" si="8"/>
        <v>100.31822336571989</v>
      </c>
      <c r="H29" s="53">
        <v>60</v>
      </c>
      <c r="I29" s="51">
        <v>59.094000000000001</v>
      </c>
      <c r="J29" s="53">
        <f t="shared" si="9"/>
        <v>119.09399999999999</v>
      </c>
      <c r="K29" s="16">
        <f t="shared" si="10"/>
        <v>100.7938657368225</v>
      </c>
      <c r="L29" s="53">
        <v>60</v>
      </c>
      <c r="M29" s="51">
        <v>60.459000000000003</v>
      </c>
      <c r="N29" s="53">
        <f t="shared" si="11"/>
        <v>120.459</v>
      </c>
      <c r="O29" s="16">
        <f t="shared" si="12"/>
        <v>101.94911811503435</v>
      </c>
      <c r="P29" s="53">
        <v>60</v>
      </c>
      <c r="Q29" s="51">
        <v>61.04</v>
      </c>
      <c r="R29" s="53">
        <f t="shared" si="4"/>
        <v>121.03999999999999</v>
      </c>
      <c r="S29" s="19">
        <f t="shared" si="13"/>
        <v>102.44084092217068</v>
      </c>
      <c r="T29" s="53">
        <v>60</v>
      </c>
      <c r="U29" s="51">
        <v>61.073</v>
      </c>
      <c r="V29" s="51">
        <f t="shared" si="5"/>
        <v>121.07300000000001</v>
      </c>
      <c r="W29" s="19">
        <f t="shared" si="14"/>
        <v>102.46877010054504</v>
      </c>
      <c r="X29" s="135">
        <f>F55</f>
        <v>0.84633873861674391</v>
      </c>
      <c r="Y29" s="259"/>
      <c r="Z29" s="259"/>
      <c r="AA29" s="260"/>
      <c r="AB29" s="72"/>
      <c r="AC29" s="71"/>
      <c r="AD29" s="71"/>
      <c r="AE29" s="1"/>
      <c r="AF29" s="1"/>
      <c r="AG29" s="1"/>
    </row>
    <row r="30" spans="1:33" ht="14" customHeight="1">
      <c r="A30" s="8">
        <v>16</v>
      </c>
      <c r="B30" s="131" t="s">
        <v>144</v>
      </c>
      <c r="C30" s="57">
        <f t="shared" si="6"/>
        <v>107.00683841700803</v>
      </c>
      <c r="D30" s="141">
        <v>60</v>
      </c>
      <c r="E30" s="141">
        <v>58.531999999999996</v>
      </c>
      <c r="F30" s="142">
        <f t="shared" si="7"/>
        <v>118.532</v>
      </c>
      <c r="G30" s="19">
        <f t="shared" si="8"/>
        <v>100.31822336571989</v>
      </c>
      <c r="H30" s="53">
        <v>60</v>
      </c>
      <c r="I30" s="51">
        <v>58.887999999999998</v>
      </c>
      <c r="J30" s="53">
        <f t="shared" si="9"/>
        <v>118.88800000000001</v>
      </c>
      <c r="K30" s="16">
        <f t="shared" si="10"/>
        <v>100.61951995666746</v>
      </c>
      <c r="L30" s="53">
        <v>60</v>
      </c>
      <c r="M30" s="51">
        <v>59.98</v>
      </c>
      <c r="N30" s="53">
        <f t="shared" si="11"/>
        <v>119.97999999999999</v>
      </c>
      <c r="O30" s="16">
        <f t="shared" si="12"/>
        <v>101.54372185923692</v>
      </c>
      <c r="P30" s="53">
        <v>60</v>
      </c>
      <c r="Q30" s="51">
        <v>59.247</v>
      </c>
      <c r="R30" s="53">
        <f t="shared" si="4"/>
        <v>119.247</v>
      </c>
      <c r="S30" s="19">
        <f t="shared" si="13"/>
        <v>100.92335556383087</v>
      </c>
      <c r="T30" s="53">
        <v>60</v>
      </c>
      <c r="U30" s="51">
        <v>119.23699999999999</v>
      </c>
      <c r="V30" s="51">
        <f t="shared" si="5"/>
        <v>179.23699999999999</v>
      </c>
      <c r="W30" s="19">
        <f t="shared" si="14"/>
        <v>151.69521649344932</v>
      </c>
      <c r="X30" s="135">
        <f>F55</f>
        <v>0.84633873861674391</v>
      </c>
      <c r="Y30" s="259" t="s">
        <v>177</v>
      </c>
      <c r="Z30" s="259"/>
      <c r="AA30" s="260"/>
      <c r="AB30" s="72"/>
      <c r="AC30" s="71"/>
      <c r="AD30" s="71"/>
      <c r="AE30" s="1"/>
      <c r="AF30" s="1"/>
      <c r="AG30" s="1"/>
    </row>
    <row r="31" spans="1:33" ht="16">
      <c r="A31" s="8">
        <v>9</v>
      </c>
      <c r="B31" s="12" t="s">
        <v>146</v>
      </c>
      <c r="C31" s="16">
        <f t="shared" si="6"/>
        <v>102.72171959104911</v>
      </c>
      <c r="D31" s="10">
        <v>60</v>
      </c>
      <c r="E31" s="10">
        <v>60.460999999999999</v>
      </c>
      <c r="F31" s="18">
        <f t="shared" si="7"/>
        <v>120.461</v>
      </c>
      <c r="G31" s="19">
        <f t="shared" si="8"/>
        <v>101.95081079251159</v>
      </c>
      <c r="H31" s="53">
        <v>60</v>
      </c>
      <c r="I31" s="51">
        <v>61.52</v>
      </c>
      <c r="J31" s="53">
        <f t="shared" si="9"/>
        <v>121.52000000000001</v>
      </c>
      <c r="K31" s="16">
        <f t="shared" si="10"/>
        <v>102.84708351670673</v>
      </c>
      <c r="L31" s="53">
        <v>60</v>
      </c>
      <c r="M31" s="51">
        <v>62.095999999999997</v>
      </c>
      <c r="N31" s="53">
        <f t="shared" si="11"/>
        <v>122.096</v>
      </c>
      <c r="O31" s="16">
        <f t="shared" si="12"/>
        <v>103.33457463014997</v>
      </c>
      <c r="P31" s="53">
        <v>60</v>
      </c>
      <c r="Q31" s="51">
        <v>62.500999999999998</v>
      </c>
      <c r="R31" s="53">
        <f t="shared" si="4"/>
        <v>122.501</v>
      </c>
      <c r="S31" s="19">
        <f t="shared" si="13"/>
        <v>103.67734181928975</v>
      </c>
      <c r="T31" s="53">
        <v>60</v>
      </c>
      <c r="U31" s="51">
        <v>63.014000000000003</v>
      </c>
      <c r="V31" s="51">
        <f t="shared" si="5"/>
        <v>123.01400000000001</v>
      </c>
      <c r="W31" s="19">
        <f t="shared" si="14"/>
        <v>104.11151359220014</v>
      </c>
      <c r="X31" s="135">
        <f>F55</f>
        <v>0.84633873861674391</v>
      </c>
      <c r="Y31" s="264"/>
      <c r="Z31" s="264"/>
      <c r="AA31" s="265"/>
    </row>
    <row r="32" spans="1:33" ht="16">
      <c r="A32" s="8">
        <v>10</v>
      </c>
      <c r="B32" s="29" t="s">
        <v>147</v>
      </c>
      <c r="C32" s="16">
        <f t="shared" si="6"/>
        <v>102.21010782355529</v>
      </c>
      <c r="D32" s="10">
        <v>60</v>
      </c>
      <c r="E32" s="10">
        <v>59.646999999999998</v>
      </c>
      <c r="F32" s="18">
        <f t="shared" si="7"/>
        <v>119.64699999999999</v>
      </c>
      <c r="G32" s="19">
        <f t="shared" si="8"/>
        <v>101.26189105927754</v>
      </c>
      <c r="H32" s="53">
        <v>60</v>
      </c>
      <c r="I32" s="51">
        <v>60.924999999999997</v>
      </c>
      <c r="J32" s="53">
        <f t="shared" si="9"/>
        <v>120.925</v>
      </c>
      <c r="K32" s="16">
        <f t="shared" si="10"/>
        <v>102.34351196722976</v>
      </c>
      <c r="L32" s="53">
        <v>60</v>
      </c>
      <c r="M32" s="51">
        <v>61.435000000000002</v>
      </c>
      <c r="N32" s="53">
        <f t="shared" si="11"/>
        <v>121.435</v>
      </c>
      <c r="O32" s="16">
        <f t="shared" si="12"/>
        <v>102.7751447239243</v>
      </c>
      <c r="P32" s="53">
        <v>60</v>
      </c>
      <c r="Q32" s="51">
        <v>62.527000000000001</v>
      </c>
      <c r="R32" s="53">
        <f t="shared" si="4"/>
        <v>122.527</v>
      </c>
      <c r="S32" s="19">
        <f t="shared" si="13"/>
        <v>103.69934662649378</v>
      </c>
      <c r="T32" s="53">
        <v>60</v>
      </c>
      <c r="U32" s="51">
        <v>62.664000000000001</v>
      </c>
      <c r="V32" s="51">
        <f t="shared" si="5"/>
        <v>122.664</v>
      </c>
      <c r="W32" s="19">
        <f t="shared" si="14"/>
        <v>103.81529503368428</v>
      </c>
      <c r="X32" s="135">
        <f>F55</f>
        <v>0.84633873861674391</v>
      </c>
      <c r="Y32" s="264"/>
      <c r="Z32" s="264"/>
      <c r="AA32" s="265"/>
    </row>
    <row r="33" spans="1:31" ht="16">
      <c r="A33" s="8">
        <v>20</v>
      </c>
      <c r="B33" s="12" t="s">
        <v>179</v>
      </c>
      <c r="C33" s="16">
        <f t="shared" si="6"/>
        <v>107.45338789397067</v>
      </c>
      <c r="D33" s="10">
        <v>60</v>
      </c>
      <c r="E33" s="10">
        <v>66.778000000000006</v>
      </c>
      <c r="F33" s="18">
        <f t="shared" si="7"/>
        <v>126.77800000000001</v>
      </c>
      <c r="G33" s="19">
        <f t="shared" si="8"/>
        <v>107.29713260435356</v>
      </c>
      <c r="H33" s="53">
        <v>60</v>
      </c>
      <c r="I33" s="51">
        <v>66.236999999999995</v>
      </c>
      <c r="J33" s="53">
        <f t="shared" si="9"/>
        <v>126.23699999999999</v>
      </c>
      <c r="K33" s="16">
        <f t="shared" si="10"/>
        <v>106.8392633467619</v>
      </c>
      <c r="L33" s="53">
        <v>60</v>
      </c>
      <c r="M33" s="51">
        <v>66.727999999999994</v>
      </c>
      <c r="N33" s="53">
        <f t="shared" si="11"/>
        <v>126.72799999999999</v>
      </c>
      <c r="O33" s="16">
        <f t="shared" si="12"/>
        <v>107.25481566742272</v>
      </c>
      <c r="P33" s="53">
        <v>60</v>
      </c>
      <c r="Q33" s="51">
        <v>67.194999999999993</v>
      </c>
      <c r="R33" s="53">
        <f t="shared" si="4"/>
        <v>127.19499999999999</v>
      </c>
      <c r="S33" s="19">
        <f t="shared" si="13"/>
        <v>107.65005585835674</v>
      </c>
      <c r="T33" s="53">
        <v>60</v>
      </c>
      <c r="U33" s="51">
        <v>68.429000000000002</v>
      </c>
      <c r="V33" s="51">
        <f t="shared" si="5"/>
        <v>128.429</v>
      </c>
      <c r="W33" s="19">
        <f t="shared" si="14"/>
        <v>108.6944378618098</v>
      </c>
      <c r="X33" s="135">
        <f>F55</f>
        <v>0.84633873861674391</v>
      </c>
      <c r="Y33" s="264"/>
      <c r="Z33" s="264"/>
      <c r="AA33" s="265"/>
    </row>
    <row r="34" spans="1:31" ht="16">
      <c r="A34" s="8">
        <v>12</v>
      </c>
      <c r="B34" s="29" t="s">
        <v>149</v>
      </c>
      <c r="C34" s="16">
        <f t="shared" si="6"/>
        <v>100.92229764040759</v>
      </c>
      <c r="D34" s="10">
        <v>60</v>
      </c>
      <c r="E34" s="10">
        <v>58.295999999999999</v>
      </c>
      <c r="F34" s="18">
        <f t="shared" si="7"/>
        <v>118.29599999999999</v>
      </c>
      <c r="G34" s="19">
        <f t="shared" si="8"/>
        <v>100.11848742340634</v>
      </c>
      <c r="H34" s="53">
        <v>60</v>
      </c>
      <c r="I34" s="51">
        <v>59.057000000000002</v>
      </c>
      <c r="J34" s="53">
        <f t="shared" si="9"/>
        <v>119.057</v>
      </c>
      <c r="K34" s="16">
        <f t="shared" si="10"/>
        <v>100.76255120349369</v>
      </c>
      <c r="L34" s="53">
        <v>60</v>
      </c>
      <c r="M34" s="51">
        <v>60.094000000000001</v>
      </c>
      <c r="N34" s="53">
        <f t="shared" si="11"/>
        <v>120.09399999999999</v>
      </c>
      <c r="O34" s="16">
        <f t="shared" si="12"/>
        <v>101.64020447543923</v>
      </c>
      <c r="P34" s="53">
        <v>60</v>
      </c>
      <c r="Q34" s="51">
        <v>60.798999999999999</v>
      </c>
      <c r="R34" s="53">
        <f t="shared" si="4"/>
        <v>120.79900000000001</v>
      </c>
      <c r="S34" s="19">
        <f t="shared" si="13"/>
        <v>102.23687328616406</v>
      </c>
      <c r="T34" s="53">
        <v>60</v>
      </c>
      <c r="U34" s="51">
        <v>60.832000000000001</v>
      </c>
      <c r="V34" s="51">
        <f t="shared" si="5"/>
        <v>120.83199999999999</v>
      </c>
      <c r="W34" s="19">
        <f t="shared" si="14"/>
        <v>102.26480246453839</v>
      </c>
      <c r="X34" s="135">
        <f>F55</f>
        <v>0.84633873861674391</v>
      </c>
      <c r="Y34" s="264"/>
      <c r="Z34" s="264"/>
      <c r="AA34" s="265"/>
      <c r="AB34" s="73"/>
      <c r="AC34" s="73"/>
      <c r="AD34" s="73"/>
      <c r="AE34" s="1"/>
    </row>
    <row r="35" spans="1:31" ht="16">
      <c r="A35" s="8">
        <v>13</v>
      </c>
      <c r="B35" s="29" t="s">
        <v>150</v>
      </c>
      <c r="C35" s="16">
        <f t="shared" si="6"/>
        <v>101.23322133450691</v>
      </c>
      <c r="D35" s="10">
        <v>60</v>
      </c>
      <c r="E35" s="10">
        <v>58.991</v>
      </c>
      <c r="F35" s="18">
        <f t="shared" si="7"/>
        <v>118.991</v>
      </c>
      <c r="G35" s="19">
        <f t="shared" si="8"/>
        <v>100.70669284674497</v>
      </c>
      <c r="H35" s="53">
        <v>60</v>
      </c>
      <c r="I35" s="51">
        <v>58.869</v>
      </c>
      <c r="J35" s="53">
        <f t="shared" si="9"/>
        <v>118.869</v>
      </c>
      <c r="K35" s="16">
        <f t="shared" si="10"/>
        <v>100.60343952063373</v>
      </c>
      <c r="L35" s="53">
        <v>60</v>
      </c>
      <c r="M35" s="51">
        <v>60.439</v>
      </c>
      <c r="N35" s="53">
        <f t="shared" si="11"/>
        <v>120.43899999999999</v>
      </c>
      <c r="O35" s="16">
        <f t="shared" si="12"/>
        <v>101.93219134026201</v>
      </c>
      <c r="P35" s="53">
        <v>60</v>
      </c>
      <c r="Q35" s="51">
        <v>60.698999999999998</v>
      </c>
      <c r="R35" s="53">
        <f t="shared" si="4"/>
        <v>120.699</v>
      </c>
      <c r="S35" s="19">
        <f t="shared" si="13"/>
        <v>102.15223941230238</v>
      </c>
      <c r="T35" s="53">
        <v>60</v>
      </c>
      <c r="U35" s="51">
        <v>60.933999999999997</v>
      </c>
      <c r="V35" s="51">
        <f t="shared" si="5"/>
        <v>120.934</v>
      </c>
      <c r="W35" s="19">
        <f t="shared" si="14"/>
        <v>102.35112901587731</v>
      </c>
      <c r="X35" s="135">
        <f>F55</f>
        <v>0.84633873861674391</v>
      </c>
      <c r="Y35" s="264"/>
      <c r="Z35" s="264"/>
      <c r="AA35" s="265"/>
      <c r="AE35" s="1"/>
    </row>
    <row r="36" spans="1:31" ht="16">
      <c r="A36" s="8">
        <v>14</v>
      </c>
      <c r="B36" s="118" t="s">
        <v>151</v>
      </c>
      <c r="C36" s="16">
        <f t="shared" si="6"/>
        <v>101.65385168759944</v>
      </c>
      <c r="D36" s="10">
        <v>60</v>
      </c>
      <c r="E36" s="10">
        <v>59.152000000000001</v>
      </c>
      <c r="F36" s="18">
        <f t="shared" si="7"/>
        <v>119.152</v>
      </c>
      <c r="G36" s="19">
        <f t="shared" si="8"/>
        <v>100.84295338366228</v>
      </c>
      <c r="H36" s="53">
        <v>60</v>
      </c>
      <c r="I36" s="51">
        <v>60.61</v>
      </c>
      <c r="J36" s="53">
        <f t="shared" si="9"/>
        <v>120.61</v>
      </c>
      <c r="K36" s="16">
        <f t="shared" si="10"/>
        <v>102.07691526456549</v>
      </c>
      <c r="L36" s="53">
        <v>60</v>
      </c>
      <c r="M36" s="51">
        <v>61.100999999999999</v>
      </c>
      <c r="N36" s="53">
        <f t="shared" si="11"/>
        <v>121.101</v>
      </c>
      <c r="O36" s="16">
        <f t="shared" si="12"/>
        <v>102.49246758522631</v>
      </c>
      <c r="P36" s="53">
        <v>60</v>
      </c>
      <c r="Q36" s="51">
        <v>60.933999999999997</v>
      </c>
      <c r="R36" s="53">
        <f t="shared" si="4"/>
        <v>120.934</v>
      </c>
      <c r="S36" s="19">
        <f t="shared" si="13"/>
        <v>102.35112901587731</v>
      </c>
      <c r="T36" s="53">
        <v>60</v>
      </c>
      <c r="U36" s="51">
        <v>61.628</v>
      </c>
      <c r="V36" s="51">
        <f t="shared" si="5"/>
        <v>121.628</v>
      </c>
      <c r="W36" s="19">
        <f t="shared" si="14"/>
        <v>102.93848810047733</v>
      </c>
      <c r="X36" s="135">
        <f>F55</f>
        <v>0.84633873861674391</v>
      </c>
      <c r="Y36" s="264"/>
      <c r="Z36" s="264"/>
      <c r="AA36" s="265"/>
      <c r="AB36" s="71"/>
      <c r="AC36" s="1"/>
      <c r="AD36" s="1"/>
      <c r="AE36" s="1"/>
    </row>
    <row r="37" spans="1:31" ht="16">
      <c r="A37" s="8">
        <v>77</v>
      </c>
      <c r="B37" s="131" t="s">
        <v>180</v>
      </c>
      <c r="C37" s="16">
        <f t="shared" si="6"/>
        <v>100.96789413995056</v>
      </c>
      <c r="D37" s="10">
        <v>60</v>
      </c>
      <c r="E37" s="10">
        <v>58.73</v>
      </c>
      <c r="F37" s="18">
        <f t="shared" si="7"/>
        <v>118.72999999999999</v>
      </c>
      <c r="G37" s="19">
        <f t="shared" si="8"/>
        <v>100.48579843596599</v>
      </c>
      <c r="H37" s="53">
        <v>60</v>
      </c>
      <c r="I37" s="51">
        <v>59.054000000000002</v>
      </c>
      <c r="J37" s="53">
        <f t="shared" si="9"/>
        <v>119.054</v>
      </c>
      <c r="K37" s="16">
        <f t="shared" si="10"/>
        <v>100.76001218727784</v>
      </c>
      <c r="L37" s="53">
        <v>60</v>
      </c>
      <c r="M37" s="51">
        <v>59.110999999999997</v>
      </c>
      <c r="N37" s="53">
        <f t="shared" si="11"/>
        <v>119.11099999999999</v>
      </c>
      <c r="O37" s="16">
        <f t="shared" si="12"/>
        <v>100.80825349537898</v>
      </c>
      <c r="P37" s="53">
        <v>60</v>
      </c>
      <c r="Q37" s="51">
        <v>60.454999999999998</v>
      </c>
      <c r="R37" s="53">
        <f t="shared" si="4"/>
        <v>120.455</v>
      </c>
      <c r="S37" s="19">
        <f t="shared" si="13"/>
        <v>101.94573276007989</v>
      </c>
      <c r="T37" s="53">
        <v>60</v>
      </c>
      <c r="U37" s="51">
        <v>60.856999999999999</v>
      </c>
      <c r="V37" s="51">
        <f t="shared" si="5"/>
        <v>120.857</v>
      </c>
      <c r="W37" s="19">
        <f t="shared" si="14"/>
        <v>102.28596093300382</v>
      </c>
      <c r="X37" s="135">
        <f>F55</f>
        <v>0.84633873861674391</v>
      </c>
      <c r="Y37" s="264"/>
      <c r="Z37" s="264"/>
      <c r="AA37" s="265"/>
      <c r="AB37" s="71"/>
      <c r="AC37" s="1"/>
      <c r="AD37" s="1"/>
      <c r="AE37" s="1"/>
    </row>
    <row r="38" spans="1:31" ht="16">
      <c r="A38" s="8">
        <v>88</v>
      </c>
      <c r="B38" s="12" t="s">
        <v>153</v>
      </c>
      <c r="C38" s="16">
        <f t="shared" si="6"/>
        <v>103.02238142794272</v>
      </c>
      <c r="D38" s="10">
        <v>60</v>
      </c>
      <c r="E38" s="10">
        <v>60.289000000000001</v>
      </c>
      <c r="F38" s="18">
        <f t="shared" si="7"/>
        <v>120.289</v>
      </c>
      <c r="G38" s="19">
        <f t="shared" si="8"/>
        <v>101.80524052946951</v>
      </c>
      <c r="H38" s="53">
        <v>60</v>
      </c>
      <c r="I38" s="51">
        <v>61.923000000000002</v>
      </c>
      <c r="J38" s="53">
        <f t="shared" si="9"/>
        <v>121.923</v>
      </c>
      <c r="K38" s="16">
        <f t="shared" si="10"/>
        <v>103.18815802836927</v>
      </c>
      <c r="L38" s="53">
        <v>60</v>
      </c>
      <c r="M38" s="51">
        <v>64.201999999999998</v>
      </c>
      <c r="N38" s="53">
        <f t="shared" si="11"/>
        <v>124.202</v>
      </c>
      <c r="O38" s="16">
        <f t="shared" si="12"/>
        <v>105.11696401367682</v>
      </c>
      <c r="P38" s="53">
        <v>60</v>
      </c>
      <c r="Q38" s="51">
        <v>63.110999999999997</v>
      </c>
      <c r="R38" s="53">
        <f t="shared" si="4"/>
        <v>123.11099999999999</v>
      </c>
      <c r="S38" s="19">
        <f t="shared" si="13"/>
        <v>104.19360844984595</v>
      </c>
      <c r="T38" s="53">
        <v>60</v>
      </c>
      <c r="U38" s="51">
        <v>63.424999999999997</v>
      </c>
      <c r="V38" s="51">
        <f t="shared" si="5"/>
        <v>123.425</v>
      </c>
      <c r="W38" s="19">
        <f t="shared" si="14"/>
        <v>104.45935881377162</v>
      </c>
      <c r="X38" s="135">
        <f>F55</f>
        <v>0.84633873861674391</v>
      </c>
      <c r="Y38" s="264"/>
      <c r="Z38" s="264"/>
      <c r="AA38" s="265"/>
      <c r="AE38" s="1"/>
    </row>
    <row r="39" spans="1:31" ht="16">
      <c r="A39" s="24">
        <v>66</v>
      </c>
      <c r="B39" s="132" t="s">
        <v>181</v>
      </c>
      <c r="C39" s="25">
        <f t="shared" si="6"/>
        <v>101.44935508988118</v>
      </c>
      <c r="D39" s="45">
        <v>60</v>
      </c>
      <c r="E39" s="45">
        <v>59.362000000000002</v>
      </c>
      <c r="F39" s="27">
        <f t="shared" si="7"/>
        <v>119.36199999999999</v>
      </c>
      <c r="G39" s="28">
        <f t="shared" si="8"/>
        <v>101.02068451877179</v>
      </c>
      <c r="H39" s="67">
        <v>60</v>
      </c>
      <c r="I39" s="133">
        <v>59.149000000000001</v>
      </c>
      <c r="J39" s="67">
        <f t="shared" si="9"/>
        <v>119.149</v>
      </c>
      <c r="K39" s="25">
        <f t="shared" si="10"/>
        <v>100.84041436744643</v>
      </c>
      <c r="L39" s="67">
        <v>60</v>
      </c>
      <c r="M39" s="133">
        <v>59.963000000000001</v>
      </c>
      <c r="N39" s="67">
        <f t="shared" si="11"/>
        <v>119.96299999999999</v>
      </c>
      <c r="O39" s="25">
        <f t="shared" si="12"/>
        <v>101.52933410068044</v>
      </c>
      <c r="P39" s="67">
        <v>60</v>
      </c>
      <c r="Q39" s="133">
        <v>61.070999999999998</v>
      </c>
      <c r="R39" s="67">
        <f t="shared" si="4"/>
        <v>121.071</v>
      </c>
      <c r="S39" s="28">
        <f t="shared" si="13"/>
        <v>102.46707742306781</v>
      </c>
      <c r="T39" s="67">
        <v>60</v>
      </c>
      <c r="U39" s="133">
        <v>61.317</v>
      </c>
      <c r="V39" s="133">
        <f t="shared" si="5"/>
        <v>121.31700000000001</v>
      </c>
      <c r="W39" s="28">
        <f t="shared" si="14"/>
        <v>102.67527675276753</v>
      </c>
      <c r="X39" s="136">
        <f>F55</f>
        <v>0.84633873861674391</v>
      </c>
      <c r="Y39" s="266"/>
      <c r="Z39" s="266"/>
      <c r="AA39" s="267"/>
      <c r="AB39" s="71"/>
      <c r="AC39" s="1"/>
      <c r="AD39" s="1"/>
      <c r="AE39" s="1"/>
    </row>
    <row r="40" spans="1:31">
      <c r="A40" s="1"/>
      <c r="D40" s="2"/>
      <c r="E40" s="2"/>
      <c r="F40" s="2"/>
      <c r="V40" s="1"/>
      <c r="W40" s="1"/>
      <c r="X40" s="1"/>
      <c r="Y40" s="1"/>
      <c r="Z40" s="1"/>
    </row>
    <row r="41" spans="1:31" ht="28" customHeight="1">
      <c r="A41" s="253" t="s">
        <v>168</v>
      </c>
      <c r="B41" s="254"/>
      <c r="C41" s="255"/>
      <c r="F41" s="2"/>
    </row>
    <row r="42" spans="1:31" ht="16">
      <c r="A42" s="8" t="s">
        <v>67</v>
      </c>
      <c r="B42" s="13" t="s">
        <v>154</v>
      </c>
      <c r="C42" s="30">
        <v>100.6</v>
      </c>
      <c r="D42" s="31"/>
      <c r="E42" s="2"/>
      <c r="F42" s="1"/>
      <c r="G42" s="250"/>
      <c r="H42" s="250"/>
      <c r="I42" s="1"/>
    </row>
    <row r="43" spans="1:31" ht="16">
      <c r="A43" s="8" t="s">
        <v>70</v>
      </c>
      <c r="B43" s="131" t="s">
        <v>171</v>
      </c>
      <c r="C43" s="30">
        <v>100.6</v>
      </c>
      <c r="D43" s="31"/>
      <c r="E43" s="2"/>
      <c r="F43" s="31"/>
      <c r="G43" s="32"/>
      <c r="H43" s="33"/>
      <c r="I43" s="1"/>
    </row>
    <row r="44" spans="1:31" ht="16">
      <c r="A44" s="8" t="s">
        <v>72</v>
      </c>
      <c r="B44" s="29" t="s">
        <v>84</v>
      </c>
      <c r="C44" s="30">
        <v>100.7</v>
      </c>
      <c r="D44" s="31"/>
      <c r="E44" s="2"/>
      <c r="F44" s="2"/>
    </row>
    <row r="45" spans="1:31" ht="16">
      <c r="A45" s="8" t="s">
        <v>73</v>
      </c>
      <c r="B45" s="13" t="s">
        <v>182</v>
      </c>
      <c r="C45" s="30">
        <v>100.9</v>
      </c>
      <c r="D45" s="32"/>
      <c r="E45" s="2"/>
      <c r="F45" s="2"/>
    </row>
    <row r="46" spans="1:31" ht="16">
      <c r="A46" s="8" t="s">
        <v>74</v>
      </c>
      <c r="B46" s="12" t="s">
        <v>174</v>
      </c>
      <c r="C46" s="30">
        <v>101</v>
      </c>
      <c r="D46" s="32"/>
      <c r="E46" s="2"/>
      <c r="F46" s="2"/>
    </row>
    <row r="47" spans="1:31" ht="16">
      <c r="A47" s="5" t="s">
        <v>156</v>
      </c>
      <c r="B47" s="12" t="s">
        <v>172</v>
      </c>
      <c r="C47" s="30">
        <v>101.1</v>
      </c>
      <c r="D47" s="32"/>
      <c r="E47" s="2"/>
      <c r="F47" s="2"/>
    </row>
    <row r="48" spans="1:31" ht="16">
      <c r="A48" s="5" t="s">
        <v>157</v>
      </c>
      <c r="B48" s="131" t="s">
        <v>183</v>
      </c>
      <c r="C48" s="30">
        <v>101.2</v>
      </c>
      <c r="D48" s="32"/>
      <c r="E48" s="2"/>
      <c r="F48" s="2"/>
    </row>
    <row r="49" spans="1:8" ht="16">
      <c r="A49" s="5" t="s">
        <v>184</v>
      </c>
      <c r="B49" s="131" t="s">
        <v>185</v>
      </c>
      <c r="C49" s="30">
        <v>101.2</v>
      </c>
      <c r="D49" s="32"/>
      <c r="E49" s="2"/>
      <c r="F49" s="2"/>
    </row>
    <row r="50" spans="1:8" ht="16">
      <c r="A50" s="5" t="s">
        <v>186</v>
      </c>
      <c r="B50" s="131" t="s">
        <v>175</v>
      </c>
      <c r="C50" s="30">
        <v>101.4</v>
      </c>
      <c r="D50" s="32"/>
      <c r="E50" s="2"/>
      <c r="F50" s="2"/>
    </row>
    <row r="51" spans="1:8" ht="16">
      <c r="A51" s="5" t="s">
        <v>187</v>
      </c>
      <c r="B51" s="131" t="s">
        <v>188</v>
      </c>
      <c r="C51" s="30">
        <v>101.6</v>
      </c>
      <c r="D51" s="32"/>
      <c r="E51" s="2"/>
      <c r="F51" s="2"/>
    </row>
    <row r="52" spans="1:8" ht="16">
      <c r="A52" s="36"/>
      <c r="B52" s="37" t="s">
        <v>78</v>
      </c>
      <c r="C52" s="38">
        <f>AVERAGE(C42:C51)</f>
        <v>101.03</v>
      </c>
      <c r="D52" s="39"/>
      <c r="E52" s="2"/>
      <c r="F52" s="2"/>
    </row>
    <row r="54" spans="1:8" ht="16">
      <c r="A54" s="4" t="s">
        <v>128</v>
      </c>
      <c r="B54" s="256" t="s">
        <v>68</v>
      </c>
      <c r="C54" s="256"/>
      <c r="D54" s="40"/>
      <c r="E54" s="41"/>
      <c r="F54" s="42" t="s">
        <v>69</v>
      </c>
      <c r="G54" s="1"/>
      <c r="H54" s="1"/>
    </row>
    <row r="55" spans="1:8" ht="16" customHeight="1">
      <c r="A55" s="43" t="s">
        <v>189</v>
      </c>
      <c r="B55" s="44">
        <v>100</v>
      </c>
      <c r="C55" s="45">
        <v>118.15600000000001</v>
      </c>
      <c r="D55" s="44"/>
      <c r="E55" s="46"/>
      <c r="F55" s="47">
        <f>B55/C55</f>
        <v>0.84633873861674391</v>
      </c>
      <c r="G55" s="1"/>
      <c r="H55" s="1"/>
    </row>
  </sheetData>
  <mergeCells count="41">
    <mergeCell ref="A1:V1"/>
    <mergeCell ref="S2:V2"/>
    <mergeCell ref="S3:V3"/>
    <mergeCell ref="S4:V4"/>
    <mergeCell ref="S5:V5"/>
    <mergeCell ref="S6:V6"/>
    <mergeCell ref="S7:V7"/>
    <mergeCell ref="S8:V8"/>
    <mergeCell ref="S9:V9"/>
    <mergeCell ref="S10:V10"/>
    <mergeCell ref="S11:V11"/>
    <mergeCell ref="S12:V12"/>
    <mergeCell ref="S13:V13"/>
    <mergeCell ref="S14:V14"/>
    <mergeCell ref="S15:V15"/>
    <mergeCell ref="S16:V16"/>
    <mergeCell ref="S17:V17"/>
    <mergeCell ref="S18:V18"/>
    <mergeCell ref="S19:V19"/>
    <mergeCell ref="A21:AA21"/>
    <mergeCell ref="Y22:AA22"/>
    <mergeCell ref="Y23:AA23"/>
    <mergeCell ref="Y24:AA24"/>
    <mergeCell ref="Y25:AA25"/>
    <mergeCell ref="Y26:AA26"/>
    <mergeCell ref="Y27:AA27"/>
    <mergeCell ref="Y28:AA28"/>
    <mergeCell ref="Y29:AA29"/>
    <mergeCell ref="Y30:AA30"/>
    <mergeCell ref="Y31:AA31"/>
    <mergeCell ref="Y32:AA32"/>
    <mergeCell ref="Y33:AA33"/>
    <mergeCell ref="Y34:AA34"/>
    <mergeCell ref="Y35:AA35"/>
    <mergeCell ref="Y36:AA36"/>
    <mergeCell ref="B54:C54"/>
    <mergeCell ref="Y37:AA37"/>
    <mergeCell ref="Y38:AA38"/>
    <mergeCell ref="Y39:AA39"/>
    <mergeCell ref="A41:C41"/>
    <mergeCell ref="G42:H42"/>
  </mergeCells>
  <phoneticPr fontId="13" type="noConversion"/>
  <pageMargins left="0.69930555555555596" right="0.69930555555555596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2"/>
  <sheetViews>
    <sheetView workbookViewId="0">
      <selection activeCell="Z26" sqref="Z26"/>
    </sheetView>
  </sheetViews>
  <sheetFormatPr baseColWidth="10" defaultColWidth="8.83203125" defaultRowHeight="12" x14ac:dyDescent="0"/>
  <cols>
    <col min="1" max="1" width="8.83203125" style="1"/>
    <col min="2" max="2" width="14.5" style="1" customWidth="1"/>
    <col min="3" max="3" width="12.6640625" style="1" customWidth="1"/>
    <col min="4" max="4" width="12.6640625" style="1" hidden="1" customWidth="1"/>
    <col min="5" max="5" width="8.83203125" style="1" hidden="1" customWidth="1"/>
    <col min="6" max="6" width="13.33203125" style="1" customWidth="1"/>
    <col min="7" max="7" width="18.1640625" style="1" customWidth="1"/>
    <col min="8" max="8" width="18.1640625" style="1" hidden="1" customWidth="1"/>
    <col min="9" max="9" width="13" style="1" hidden="1" customWidth="1"/>
    <col min="10" max="10" width="19.83203125" style="1" customWidth="1"/>
    <col min="11" max="11" width="13" style="1" customWidth="1"/>
    <col min="12" max="12" width="12.6640625" style="1" hidden="1" customWidth="1"/>
    <col min="13" max="13" width="13" style="1" hidden="1" customWidth="1"/>
    <col min="14" max="15" width="13" style="1" customWidth="1"/>
    <col min="16" max="16" width="24.5" style="1" hidden="1" customWidth="1"/>
    <col min="17" max="17" width="13" style="1" hidden="1" customWidth="1"/>
    <col min="18" max="18" width="13" style="1" customWidth="1"/>
    <col min="19" max="19" width="17.83203125" style="1" customWidth="1"/>
    <col min="20" max="20" width="18" style="1" hidden="1" customWidth="1"/>
    <col min="21" max="21" width="15.5" style="1" hidden="1" customWidth="1"/>
    <col min="22" max="22" width="13" style="1" customWidth="1"/>
    <col min="23" max="23" width="15.83203125" style="1" customWidth="1"/>
    <col min="24" max="24" width="13" style="1" hidden="1" customWidth="1"/>
    <col min="25" max="25" width="13" style="1" customWidth="1"/>
    <col min="26" max="26" width="55.6640625" style="1" customWidth="1"/>
    <col min="27" max="27" width="30.6640625" style="1" customWidth="1"/>
    <col min="28" max="28" width="13" style="1" customWidth="1"/>
    <col min="29" max="16384" width="8.83203125" style="1"/>
  </cols>
  <sheetData>
    <row r="1" spans="1:27" ht="28" customHeight="1">
      <c r="A1" s="261" t="s">
        <v>190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3"/>
      <c r="W1" s="112"/>
    </row>
    <row r="2" spans="1:27" ht="16">
      <c r="A2" s="77" t="s">
        <v>39</v>
      </c>
      <c r="B2" s="78" t="s">
        <v>38</v>
      </c>
      <c r="C2" s="78" t="s">
        <v>40</v>
      </c>
      <c r="D2" s="79"/>
      <c r="E2" s="79"/>
      <c r="F2" s="78" t="s">
        <v>41</v>
      </c>
      <c r="G2" s="80" t="s">
        <v>79</v>
      </c>
      <c r="H2" s="79"/>
      <c r="I2" s="79"/>
      <c r="J2" s="78" t="s">
        <v>43</v>
      </c>
      <c r="K2" s="78" t="s">
        <v>44</v>
      </c>
      <c r="L2" s="79"/>
      <c r="M2" s="78"/>
      <c r="N2" s="78" t="s">
        <v>45</v>
      </c>
      <c r="O2" s="103" t="s">
        <v>103</v>
      </c>
      <c r="P2" s="104"/>
      <c r="Q2" s="103"/>
      <c r="R2" s="103" t="s">
        <v>104</v>
      </c>
      <c r="S2" s="283" t="s">
        <v>105</v>
      </c>
      <c r="T2" s="283"/>
      <c r="U2" s="283"/>
      <c r="V2" s="284"/>
    </row>
    <row r="3" spans="1:27" ht="16">
      <c r="A3" s="8">
        <v>1</v>
      </c>
      <c r="B3" s="6" t="s">
        <v>46</v>
      </c>
      <c r="C3" s="6" t="s">
        <v>47</v>
      </c>
      <c r="D3" s="53"/>
      <c r="E3" s="53"/>
      <c r="F3" s="11">
        <f>AVERAGE(C$14:C$15)</f>
        <v>101.41368531342371</v>
      </c>
      <c r="G3" s="6">
        <v>0</v>
      </c>
      <c r="H3" s="53"/>
      <c r="I3" s="53"/>
      <c r="J3" s="11">
        <f t="shared" ref="J3:J6" si="0">F3</f>
        <v>101.41368531342371</v>
      </c>
      <c r="K3" s="9">
        <f>C27</f>
        <v>101.28</v>
      </c>
      <c r="L3" s="53"/>
      <c r="M3" s="9"/>
      <c r="N3" s="9" t="s">
        <v>191</v>
      </c>
      <c r="O3" s="49"/>
      <c r="P3" s="50"/>
      <c r="Q3" s="49"/>
      <c r="R3" s="49"/>
      <c r="S3" s="257"/>
      <c r="T3" s="257"/>
      <c r="U3" s="257"/>
      <c r="V3" s="258"/>
    </row>
    <row r="4" spans="1:27" ht="16">
      <c r="A4" s="8">
        <v>2</v>
      </c>
      <c r="B4" s="6" t="s">
        <v>46</v>
      </c>
      <c r="C4" s="6" t="s">
        <v>49</v>
      </c>
      <c r="D4" s="53"/>
      <c r="E4" s="53"/>
      <c r="F4" s="11">
        <f t="shared" ref="F4:F6" si="1">AVERAGE(C$14:C$15)</f>
        <v>101.41368531342371</v>
      </c>
      <c r="G4" s="6">
        <v>0</v>
      </c>
      <c r="H4" s="53"/>
      <c r="I4" s="53"/>
      <c r="J4" s="11">
        <f t="shared" si="0"/>
        <v>101.41368531342371</v>
      </c>
      <c r="K4" s="9">
        <f>C27</f>
        <v>101.28</v>
      </c>
      <c r="L4" s="53"/>
      <c r="M4" s="9"/>
      <c r="N4" s="9" t="s">
        <v>191</v>
      </c>
      <c r="O4" s="49"/>
      <c r="P4" s="50"/>
      <c r="Q4" s="49"/>
      <c r="R4" s="49"/>
      <c r="S4" s="257"/>
      <c r="T4" s="257"/>
      <c r="U4" s="257"/>
      <c r="V4" s="258"/>
    </row>
    <row r="5" spans="1:27" ht="16">
      <c r="A5" s="8">
        <v>3</v>
      </c>
      <c r="B5" s="6" t="s">
        <v>46</v>
      </c>
      <c r="C5" s="6" t="s">
        <v>50</v>
      </c>
      <c r="D5" s="53"/>
      <c r="E5" s="53"/>
      <c r="F5" s="11">
        <f t="shared" si="1"/>
        <v>101.41368531342371</v>
      </c>
      <c r="G5" s="6">
        <v>0</v>
      </c>
      <c r="H5" s="53"/>
      <c r="I5" s="53"/>
      <c r="J5" s="11">
        <f t="shared" si="0"/>
        <v>101.41368531342371</v>
      </c>
      <c r="K5" s="9">
        <f>C27</f>
        <v>101.28</v>
      </c>
      <c r="L5" s="53"/>
      <c r="M5" s="9"/>
      <c r="N5" s="9" t="s">
        <v>191</v>
      </c>
      <c r="O5" s="49"/>
      <c r="P5" s="50"/>
      <c r="Q5" s="49"/>
      <c r="R5" s="49"/>
      <c r="S5" s="257"/>
      <c r="T5" s="257"/>
      <c r="U5" s="257"/>
      <c r="V5" s="258"/>
    </row>
    <row r="6" spans="1:27" ht="16">
      <c r="A6" s="8">
        <v>4</v>
      </c>
      <c r="B6" s="6" t="s">
        <v>46</v>
      </c>
      <c r="C6" s="6" t="s">
        <v>51</v>
      </c>
      <c r="D6" s="53"/>
      <c r="E6" s="53"/>
      <c r="F6" s="11">
        <f t="shared" si="1"/>
        <v>101.41368531342371</v>
      </c>
      <c r="G6" s="6">
        <v>0</v>
      </c>
      <c r="H6" s="53"/>
      <c r="I6" s="53"/>
      <c r="J6" s="11">
        <f t="shared" si="0"/>
        <v>101.41368531342371</v>
      </c>
      <c r="K6" s="9">
        <f>C27</f>
        <v>101.28</v>
      </c>
      <c r="L6" s="53"/>
      <c r="M6" s="9"/>
      <c r="N6" s="9" t="s">
        <v>191</v>
      </c>
      <c r="O6" s="49"/>
      <c r="P6" s="50"/>
      <c r="Q6" s="49"/>
      <c r="R6" s="49"/>
      <c r="S6" s="257"/>
      <c r="T6" s="257"/>
      <c r="U6" s="257"/>
      <c r="V6" s="258"/>
    </row>
    <row r="7" spans="1:27" ht="16">
      <c r="A7" s="8">
        <v>5</v>
      </c>
      <c r="B7" s="6" t="s">
        <v>52</v>
      </c>
      <c r="C7" s="6" t="s">
        <v>53</v>
      </c>
      <c r="D7" s="53"/>
      <c r="E7" s="53"/>
      <c r="F7" s="9">
        <f>AVERAGE(C$17:C$18)</f>
        <v>101.09376517853426</v>
      </c>
      <c r="G7" s="6">
        <v>30</v>
      </c>
      <c r="H7" s="53"/>
      <c r="I7" s="53"/>
      <c r="J7" s="122">
        <f>F7+0.38</f>
        <v>101.47376517853425</v>
      </c>
      <c r="K7" s="9">
        <f>C27</f>
        <v>101.28</v>
      </c>
      <c r="L7" s="53"/>
      <c r="M7" s="9"/>
      <c r="N7" s="9" t="s">
        <v>191</v>
      </c>
      <c r="O7" s="49"/>
      <c r="P7" s="50"/>
      <c r="Q7" s="49"/>
      <c r="R7" s="60"/>
      <c r="S7" s="257"/>
      <c r="T7" s="257"/>
      <c r="U7" s="257"/>
      <c r="V7" s="258"/>
    </row>
    <row r="8" spans="1:27" ht="16">
      <c r="A8" s="8">
        <v>6</v>
      </c>
      <c r="B8" s="6" t="s">
        <v>52</v>
      </c>
      <c r="C8" s="6" t="s">
        <v>54</v>
      </c>
      <c r="D8" s="53"/>
      <c r="E8" s="53"/>
      <c r="F8" s="9">
        <f t="shared" ref="F8:F9" si="2">AVERAGE(C$17:C$18)</f>
        <v>101.09376517853426</v>
      </c>
      <c r="G8" s="6">
        <v>30</v>
      </c>
      <c r="H8" s="53"/>
      <c r="I8" s="53"/>
      <c r="J8" s="122">
        <f t="shared" ref="J8:J9" si="3">F8+0.38</f>
        <v>101.47376517853425</v>
      </c>
      <c r="K8" s="9">
        <f>C27</f>
        <v>101.28</v>
      </c>
      <c r="L8" s="53"/>
      <c r="M8" s="9"/>
      <c r="N8" s="9" t="s">
        <v>191</v>
      </c>
      <c r="O8" s="49"/>
      <c r="P8" s="50"/>
      <c r="Q8" s="49"/>
      <c r="R8" s="60"/>
      <c r="S8" s="280"/>
      <c r="T8" s="281"/>
      <c r="U8" s="281"/>
      <c r="V8" s="282"/>
    </row>
    <row r="9" spans="1:27" ht="16">
      <c r="A9" s="24">
        <v>7</v>
      </c>
      <c r="B9" s="44" t="s">
        <v>52</v>
      </c>
      <c r="C9" s="44" t="s">
        <v>55</v>
      </c>
      <c r="D9" s="67"/>
      <c r="E9" s="67"/>
      <c r="F9" s="86">
        <f t="shared" si="2"/>
        <v>101.09376517853426</v>
      </c>
      <c r="G9" s="44">
        <v>30</v>
      </c>
      <c r="H9" s="67"/>
      <c r="I9" s="67"/>
      <c r="J9" s="123">
        <f t="shared" si="3"/>
        <v>101.47376517853425</v>
      </c>
      <c r="K9" s="86">
        <f>C27</f>
        <v>101.28</v>
      </c>
      <c r="L9" s="67"/>
      <c r="M9" s="86"/>
      <c r="N9" s="86" t="s">
        <v>191</v>
      </c>
      <c r="O9" s="85"/>
      <c r="P9" s="106"/>
      <c r="Q9" s="85"/>
      <c r="R9" s="114"/>
      <c r="S9" s="287"/>
      <c r="T9" s="288"/>
      <c r="U9" s="288"/>
      <c r="V9" s="289"/>
    </row>
    <row r="10" spans="1:27" s="75" customFormat="1" ht="16">
      <c r="B10" s="87"/>
      <c r="C10" s="87"/>
      <c r="D10" s="88"/>
      <c r="E10" s="88"/>
      <c r="F10" s="89"/>
      <c r="I10" s="88"/>
      <c r="J10" s="88"/>
      <c r="K10" s="107"/>
      <c r="L10" s="88"/>
      <c r="M10" s="88"/>
      <c r="N10" s="108"/>
      <c r="O10" s="108"/>
      <c r="P10" s="87"/>
      <c r="Q10" s="87"/>
      <c r="R10" s="87"/>
      <c r="S10" s="87"/>
      <c r="T10" s="87"/>
      <c r="U10" s="87"/>
    </row>
    <row r="11" spans="1:27" ht="28" customHeight="1">
      <c r="A11" s="261" t="s">
        <v>192</v>
      </c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3"/>
      <c r="AA11" s="75"/>
    </row>
    <row r="12" spans="1:27" ht="16">
      <c r="A12" s="8" t="s">
        <v>39</v>
      </c>
      <c r="B12" s="6" t="s">
        <v>111</v>
      </c>
      <c r="C12" s="14" t="s">
        <v>60</v>
      </c>
      <c r="D12" s="6"/>
      <c r="E12" s="6"/>
      <c r="F12" s="6" t="s">
        <v>61</v>
      </c>
      <c r="G12" s="14" t="s">
        <v>62</v>
      </c>
      <c r="H12" s="6"/>
      <c r="I12" s="6"/>
      <c r="J12" s="6" t="s">
        <v>63</v>
      </c>
      <c r="K12" s="14" t="s">
        <v>62</v>
      </c>
      <c r="L12" s="6"/>
      <c r="M12" s="6"/>
      <c r="N12" s="6" t="s">
        <v>64</v>
      </c>
      <c r="O12" s="14" t="s">
        <v>62</v>
      </c>
      <c r="P12" s="6"/>
      <c r="Q12" s="6"/>
      <c r="R12" s="6" t="s">
        <v>65</v>
      </c>
      <c r="S12" s="14" t="s">
        <v>62</v>
      </c>
      <c r="T12" s="6"/>
      <c r="U12" s="6"/>
      <c r="V12" s="6" t="s">
        <v>66</v>
      </c>
      <c r="W12" s="14" t="s">
        <v>62</v>
      </c>
      <c r="X12" s="6"/>
      <c r="Y12" s="257" t="s">
        <v>105</v>
      </c>
      <c r="Z12" s="258"/>
      <c r="AA12" s="75"/>
    </row>
    <row r="13" spans="1:27" ht="16">
      <c r="A13" s="8">
        <v>1</v>
      </c>
      <c r="B13" s="29" t="s">
        <v>112</v>
      </c>
      <c r="C13" s="20">
        <f t="shared" ref="C13:C19" si="4">G13*0.5+K13*0.125+O13*0.125+S13*0.125+W13*0.125</f>
        <v>103.29582356124843</v>
      </c>
      <c r="D13" s="53">
        <v>60</v>
      </c>
      <c r="E13" s="53">
        <v>85.72</v>
      </c>
      <c r="F13" s="10">
        <f t="shared" ref="F13:F19" si="5">SUM(D13:E13)</f>
        <v>145.72</v>
      </c>
      <c r="G13" s="16">
        <f t="shared" ref="G13:G19" si="6">F13*X13</f>
        <v>101.11158911447563</v>
      </c>
      <c r="H13" s="53">
        <v>60</v>
      </c>
      <c r="I13" s="53">
        <v>62.469000000000001</v>
      </c>
      <c r="J13" s="53">
        <v>156.71600000000001</v>
      </c>
      <c r="K13" s="16">
        <f t="shared" ref="K13:K19" si="7">J13*X13</f>
        <v>108.7414479801274</v>
      </c>
      <c r="L13" s="53">
        <v>60</v>
      </c>
      <c r="M13" s="53">
        <v>62.831000000000003</v>
      </c>
      <c r="N13" s="56">
        <v>156.71600000000001</v>
      </c>
      <c r="O13" s="57">
        <f t="shared" ref="O13:O19" si="8">N13*X13</f>
        <v>108.7414479801274</v>
      </c>
      <c r="P13" s="53">
        <v>60</v>
      </c>
      <c r="Q13" s="53">
        <v>61.951000000000001</v>
      </c>
      <c r="R13" s="53">
        <v>147.20099999999999</v>
      </c>
      <c r="S13" s="16">
        <f t="shared" ref="S13:S19" si="9">R13*X13</f>
        <v>102.13921925089163</v>
      </c>
      <c r="T13" s="53">
        <v>60</v>
      </c>
      <c r="U13" s="53">
        <v>62.603999999999999</v>
      </c>
      <c r="V13" s="51">
        <v>147.43</v>
      </c>
      <c r="W13" s="16">
        <f t="shared" ref="W13:W19" si="10">V13*X13</f>
        <v>102.2981168209384</v>
      </c>
      <c r="X13" s="6">
        <f>F30</f>
        <v>0.69387585173260802</v>
      </c>
      <c r="Y13" s="274" t="s">
        <v>193</v>
      </c>
      <c r="Z13" s="258"/>
    </row>
    <row r="14" spans="1:27" ht="16">
      <c r="A14" s="8">
        <v>2</v>
      </c>
      <c r="B14" s="29" t="s">
        <v>113</v>
      </c>
      <c r="C14" s="20">
        <f t="shared" si="4"/>
        <v>100.84383977018831</v>
      </c>
      <c r="D14" s="53">
        <v>60</v>
      </c>
      <c r="E14" s="53">
        <v>84.117999999999995</v>
      </c>
      <c r="F14" s="10">
        <f t="shared" si="5"/>
        <v>144.11799999999999</v>
      </c>
      <c r="G14" s="16">
        <f t="shared" si="6"/>
        <v>100</v>
      </c>
      <c r="H14" s="53">
        <v>60</v>
      </c>
      <c r="I14" s="53">
        <v>64.906000000000006</v>
      </c>
      <c r="J14" s="53">
        <v>145.81299999999999</v>
      </c>
      <c r="K14" s="16">
        <f t="shared" si="7"/>
        <v>101.17611956868676</v>
      </c>
      <c r="L14" s="53">
        <v>60</v>
      </c>
      <c r="M14" s="53">
        <v>65.771000000000001</v>
      </c>
      <c r="N14" s="53">
        <v>146.892</v>
      </c>
      <c r="O14" s="16">
        <f t="shared" si="8"/>
        <v>101.92481161270625</v>
      </c>
      <c r="P14" s="53">
        <v>60</v>
      </c>
      <c r="Q14" s="53">
        <v>63.283999999999999</v>
      </c>
      <c r="R14" s="53">
        <v>146.04900000000001</v>
      </c>
      <c r="S14" s="16">
        <f t="shared" si="9"/>
        <v>101.33987426969567</v>
      </c>
      <c r="T14" s="53">
        <v>60</v>
      </c>
      <c r="U14" s="53">
        <v>63.302</v>
      </c>
      <c r="V14" s="51">
        <v>147.447</v>
      </c>
      <c r="W14" s="16">
        <f t="shared" si="10"/>
        <v>102.30991271041786</v>
      </c>
      <c r="X14" s="6">
        <f>F30</f>
        <v>0.69387585173260802</v>
      </c>
      <c r="Y14" s="274"/>
      <c r="Z14" s="258"/>
    </row>
    <row r="15" spans="1:27" ht="16">
      <c r="A15" s="8">
        <v>3</v>
      </c>
      <c r="B15" s="29" t="s">
        <v>114</v>
      </c>
      <c r="C15" s="20">
        <f t="shared" si="4"/>
        <v>101.98353085665912</v>
      </c>
      <c r="D15" s="53">
        <v>60</v>
      </c>
      <c r="E15" s="53">
        <v>85.207999999999998</v>
      </c>
      <c r="F15" s="10">
        <f t="shared" si="5"/>
        <v>145.208</v>
      </c>
      <c r="G15" s="16">
        <f t="shared" si="6"/>
        <v>100.75632467838854</v>
      </c>
      <c r="H15" s="53">
        <v>60</v>
      </c>
      <c r="I15" s="53">
        <v>63.069000000000003</v>
      </c>
      <c r="J15" s="53">
        <v>149.285</v>
      </c>
      <c r="K15" s="16">
        <f t="shared" si="7"/>
        <v>103.58525652590238</v>
      </c>
      <c r="L15" s="53">
        <v>60</v>
      </c>
      <c r="M15" s="53">
        <v>63.497999999999998</v>
      </c>
      <c r="N15" s="56">
        <v>149.285</v>
      </c>
      <c r="O15" s="57">
        <f t="shared" si="8"/>
        <v>103.58525652590238</v>
      </c>
      <c r="P15" s="53">
        <v>60</v>
      </c>
      <c r="Q15" s="53">
        <v>70.863</v>
      </c>
      <c r="R15" s="53">
        <v>148.02699999999999</v>
      </c>
      <c r="S15" s="16">
        <f t="shared" si="9"/>
        <v>102.71236070442276</v>
      </c>
      <c r="T15" s="53">
        <v>60</v>
      </c>
      <c r="U15" s="53">
        <v>76.965000000000003</v>
      </c>
      <c r="V15" s="51">
        <v>148.38399999999999</v>
      </c>
      <c r="W15" s="16">
        <f t="shared" si="10"/>
        <v>102.9600743834913</v>
      </c>
      <c r="X15" s="6">
        <f>F30</f>
        <v>0.69387585173260802</v>
      </c>
      <c r="Y15" s="274" t="s">
        <v>193</v>
      </c>
      <c r="Z15" s="258"/>
    </row>
    <row r="16" spans="1:27" s="76" customFormat="1" ht="16">
      <c r="A16" s="90">
        <v>4</v>
      </c>
      <c r="B16" s="35" t="s">
        <v>115</v>
      </c>
      <c r="C16" s="20">
        <f t="shared" si="4"/>
        <v>103.13597191190553</v>
      </c>
      <c r="D16" s="54">
        <v>60</v>
      </c>
      <c r="E16" s="54">
        <v>87.65</v>
      </c>
      <c r="F16" s="54">
        <f t="shared" si="5"/>
        <v>147.65</v>
      </c>
      <c r="G16" s="20">
        <f t="shared" si="6"/>
        <v>102.45076950831958</v>
      </c>
      <c r="H16" s="54">
        <v>60</v>
      </c>
      <c r="I16" s="54">
        <v>63.317</v>
      </c>
      <c r="J16" s="54">
        <v>149.548</v>
      </c>
      <c r="K16" s="20">
        <f t="shared" si="7"/>
        <v>103.76774587490806</v>
      </c>
      <c r="L16" s="53">
        <v>60</v>
      </c>
      <c r="M16" s="54">
        <v>65.256</v>
      </c>
      <c r="N16" s="54">
        <v>150.066</v>
      </c>
      <c r="O16" s="20">
        <f t="shared" si="8"/>
        <v>104.12717356610555</v>
      </c>
      <c r="P16" s="56">
        <v>60</v>
      </c>
      <c r="Q16" s="56">
        <v>61.951000000000001</v>
      </c>
      <c r="R16" s="54">
        <v>149.166</v>
      </c>
      <c r="S16" s="20">
        <f t="shared" si="9"/>
        <v>103.5026852995462</v>
      </c>
      <c r="T16" s="139">
        <v>60</v>
      </c>
      <c r="U16" s="139">
        <v>62.603999999999999</v>
      </c>
      <c r="V16" s="54">
        <v>149.72</v>
      </c>
      <c r="W16" s="20">
        <f t="shared" si="10"/>
        <v>103.88709252140607</v>
      </c>
      <c r="X16" s="35">
        <f>F30</f>
        <v>0.69387585173260802</v>
      </c>
      <c r="Y16" s="259"/>
      <c r="Z16" s="260"/>
    </row>
    <row r="17" spans="1:28" ht="16">
      <c r="A17" s="8">
        <v>5</v>
      </c>
      <c r="B17" s="29" t="s">
        <v>118</v>
      </c>
      <c r="C17" s="20">
        <f t="shared" si="4"/>
        <v>100.95746194090952</v>
      </c>
      <c r="D17" s="53">
        <v>60</v>
      </c>
      <c r="E17" s="53">
        <v>84.433000000000007</v>
      </c>
      <c r="F17" s="10">
        <f t="shared" si="5"/>
        <v>144.43299999999999</v>
      </c>
      <c r="G17" s="16">
        <f t="shared" si="6"/>
        <v>100.21857089329576</v>
      </c>
      <c r="H17" s="53">
        <v>60</v>
      </c>
      <c r="I17" s="53">
        <v>62.398000000000003</v>
      </c>
      <c r="J17" s="53">
        <v>146.11500000000001</v>
      </c>
      <c r="K17" s="16">
        <f t="shared" si="7"/>
        <v>101.38567007591003</v>
      </c>
      <c r="L17" s="53">
        <v>60</v>
      </c>
      <c r="M17" s="53">
        <v>63.253999999999998</v>
      </c>
      <c r="N17" s="53">
        <v>146.315</v>
      </c>
      <c r="O17" s="16">
        <f t="shared" si="8"/>
        <v>101.52444524625653</v>
      </c>
      <c r="P17" s="53">
        <v>60</v>
      </c>
      <c r="Q17" s="53">
        <v>60.518999999999998</v>
      </c>
      <c r="R17" s="53">
        <v>146.76400000000001</v>
      </c>
      <c r="S17" s="16">
        <f t="shared" si="9"/>
        <v>101.83599550368449</v>
      </c>
      <c r="T17" s="53">
        <v>60</v>
      </c>
      <c r="U17" s="53">
        <v>61.220999999999997</v>
      </c>
      <c r="V17" s="51">
        <v>147.05699999999999</v>
      </c>
      <c r="W17" s="16">
        <f t="shared" si="10"/>
        <v>102.03930112824213</v>
      </c>
      <c r="X17" s="6">
        <f>F30</f>
        <v>0.69387585173260802</v>
      </c>
      <c r="Y17" s="257"/>
      <c r="Z17" s="258"/>
    </row>
    <row r="18" spans="1:28" ht="16">
      <c r="A18" s="8">
        <v>6</v>
      </c>
      <c r="B18" s="29" t="s">
        <v>119</v>
      </c>
      <c r="C18" s="20">
        <f t="shared" si="4"/>
        <v>101.23006841615897</v>
      </c>
      <c r="D18" s="53">
        <v>60</v>
      </c>
      <c r="E18" s="53">
        <v>84.325000000000003</v>
      </c>
      <c r="F18" s="10">
        <f t="shared" si="5"/>
        <v>144.32499999999999</v>
      </c>
      <c r="G18" s="16">
        <f t="shared" si="6"/>
        <v>100.14363230130864</v>
      </c>
      <c r="H18" s="53">
        <v>60</v>
      </c>
      <c r="I18" s="137">
        <v>61.295999999999999</v>
      </c>
      <c r="J18" s="53">
        <v>147.44399999999999</v>
      </c>
      <c r="K18" s="16">
        <f t="shared" si="7"/>
        <v>102.30783108286265</v>
      </c>
      <c r="L18" s="53">
        <v>60</v>
      </c>
      <c r="M18" s="138">
        <v>62.115000000000002</v>
      </c>
      <c r="N18" s="53">
        <v>147.542</v>
      </c>
      <c r="O18" s="16">
        <f t="shared" si="8"/>
        <v>102.37583091633245</v>
      </c>
      <c r="P18" s="53">
        <v>60</v>
      </c>
      <c r="Q18" s="138">
        <v>60.332999999999998</v>
      </c>
      <c r="R18" s="53">
        <v>147.072</v>
      </c>
      <c r="S18" s="16">
        <f t="shared" si="9"/>
        <v>102.04970926601813</v>
      </c>
      <c r="T18" s="53">
        <v>60</v>
      </c>
      <c r="U18" s="138">
        <v>61.6</v>
      </c>
      <c r="V18" s="51">
        <v>147.768</v>
      </c>
      <c r="W18" s="16">
        <f t="shared" si="10"/>
        <v>102.53264685882402</v>
      </c>
      <c r="X18" s="6">
        <f>F30</f>
        <v>0.69387585173260802</v>
      </c>
      <c r="Y18" s="257"/>
      <c r="Z18" s="258"/>
    </row>
    <row r="19" spans="1:28" ht="16">
      <c r="A19" s="24">
        <v>7</v>
      </c>
      <c r="B19" s="37" t="s">
        <v>120</v>
      </c>
      <c r="C19" s="96">
        <f t="shared" si="4"/>
        <v>101.36719563135765</v>
      </c>
      <c r="D19" s="67">
        <v>60</v>
      </c>
      <c r="E19" s="67">
        <v>84.33</v>
      </c>
      <c r="F19" s="45">
        <f t="shared" si="5"/>
        <v>144.32999999999998</v>
      </c>
      <c r="G19" s="25">
        <f t="shared" si="6"/>
        <v>100.1471016805673</v>
      </c>
      <c r="H19" s="67">
        <v>60</v>
      </c>
      <c r="I19" s="67">
        <v>60.762</v>
      </c>
      <c r="J19" s="67">
        <v>148.32900000000001</v>
      </c>
      <c r="K19" s="25">
        <f t="shared" si="7"/>
        <v>102.92191121164602</v>
      </c>
      <c r="L19" s="67">
        <v>60</v>
      </c>
      <c r="M19" s="67">
        <v>61.762</v>
      </c>
      <c r="N19" s="67">
        <v>148.55000000000001</v>
      </c>
      <c r="O19" s="25">
        <f t="shared" si="8"/>
        <v>103.07525777487893</v>
      </c>
      <c r="P19" s="67">
        <v>60</v>
      </c>
      <c r="Q19" s="67">
        <v>60.567</v>
      </c>
      <c r="R19" s="67">
        <v>147.249</v>
      </c>
      <c r="S19" s="25">
        <f t="shared" si="9"/>
        <v>102.17252529177479</v>
      </c>
      <c r="T19" s="67">
        <v>60</v>
      </c>
      <c r="U19" s="67">
        <v>61.573999999999998</v>
      </c>
      <c r="V19" s="133">
        <v>147.25899999999999</v>
      </c>
      <c r="W19" s="25">
        <f t="shared" si="10"/>
        <v>102.17946405029211</v>
      </c>
      <c r="X19" s="44">
        <f>F30</f>
        <v>0.69387585173260802</v>
      </c>
      <c r="Y19" s="285"/>
      <c r="Z19" s="286"/>
    </row>
    <row r="20" spans="1:28">
      <c r="I20" s="71"/>
      <c r="J20" s="71"/>
      <c r="K20" s="71"/>
      <c r="L20" s="71"/>
      <c r="M20" s="71"/>
      <c r="N20" s="71"/>
    </row>
    <row r="21" spans="1:28" ht="28" customHeight="1">
      <c r="A21" s="253" t="s">
        <v>194</v>
      </c>
      <c r="B21" s="254"/>
      <c r="C21" s="255"/>
      <c r="I21" s="71"/>
      <c r="J21" s="71"/>
      <c r="K21" s="71"/>
      <c r="L21" s="71"/>
      <c r="M21" s="71"/>
      <c r="N21" s="71"/>
    </row>
    <row r="22" spans="1:28" ht="16">
      <c r="A22" s="8" t="s">
        <v>67</v>
      </c>
      <c r="B22" s="49" t="s">
        <v>127</v>
      </c>
      <c r="C22" s="30">
        <v>100.8</v>
      </c>
      <c r="D22" s="88"/>
      <c r="E22" s="88"/>
      <c r="I22" s="250"/>
      <c r="J22" s="250"/>
      <c r="L22" s="71"/>
      <c r="M22" s="71"/>
      <c r="N22" s="71"/>
    </row>
    <row r="23" spans="1:28" ht="16">
      <c r="A23" s="8" t="s">
        <v>70</v>
      </c>
      <c r="B23" s="49" t="s">
        <v>195</v>
      </c>
      <c r="C23" s="30">
        <v>101</v>
      </c>
      <c r="D23" s="88"/>
      <c r="E23" s="88"/>
      <c r="J23" s="111"/>
      <c r="L23" s="71"/>
      <c r="M23" s="71"/>
      <c r="N23" s="71"/>
    </row>
    <row r="24" spans="1:28" ht="16">
      <c r="A24" s="8" t="s">
        <v>72</v>
      </c>
      <c r="B24" s="49" t="s">
        <v>196</v>
      </c>
      <c r="C24" s="30">
        <v>101.2</v>
      </c>
      <c r="D24" s="88"/>
      <c r="E24" s="88"/>
      <c r="K24" s="71"/>
      <c r="L24" s="71"/>
      <c r="M24" s="71"/>
      <c r="N24" s="71"/>
      <c r="O24" s="71"/>
      <c r="P24" s="71"/>
    </row>
    <row r="25" spans="1:28" ht="16">
      <c r="A25" s="8" t="s">
        <v>73</v>
      </c>
      <c r="B25" s="12" t="s">
        <v>197</v>
      </c>
      <c r="C25" s="30">
        <v>101.4</v>
      </c>
      <c r="D25" s="88"/>
      <c r="E25" s="88"/>
      <c r="K25" s="71"/>
      <c r="L25" s="71"/>
      <c r="M25" s="71"/>
      <c r="N25" s="71"/>
      <c r="O25" s="71"/>
      <c r="P25" s="71"/>
      <c r="V25" s="71"/>
      <c r="W25" s="71"/>
      <c r="X25" s="71"/>
      <c r="Y25" s="71"/>
      <c r="Z25" s="71"/>
    </row>
    <row r="26" spans="1:28" ht="16">
      <c r="A26" s="8" t="s">
        <v>74</v>
      </c>
      <c r="B26" s="49" t="s">
        <v>71</v>
      </c>
      <c r="C26" s="30">
        <v>102</v>
      </c>
      <c r="D26" s="88"/>
      <c r="E26" s="88"/>
      <c r="K26" s="71"/>
      <c r="L26" s="71"/>
      <c r="M26" s="71"/>
      <c r="N26" s="71"/>
      <c r="O26" s="71"/>
      <c r="P26" s="71"/>
      <c r="V26" s="71"/>
      <c r="W26" s="71"/>
      <c r="X26" s="71"/>
      <c r="Y26" s="71"/>
      <c r="Z26" s="71"/>
    </row>
    <row r="27" spans="1:28" ht="16">
      <c r="A27" s="24"/>
      <c r="B27" s="37" t="s">
        <v>78</v>
      </c>
      <c r="C27" s="38">
        <f>AVERAGE(C22:C26)</f>
        <v>101.28</v>
      </c>
      <c r="D27" s="88"/>
      <c r="E27" s="88"/>
      <c r="K27" s="71"/>
      <c r="L27" s="71"/>
      <c r="M27" s="71"/>
      <c r="N27" s="71"/>
      <c r="O27" s="71"/>
      <c r="P27" s="71"/>
      <c r="V27" s="71"/>
      <c r="W27" s="71"/>
      <c r="X27" s="71"/>
      <c r="Y27" s="71"/>
      <c r="Z27" s="71"/>
    </row>
    <row r="28" spans="1:28">
      <c r="F28" s="88"/>
      <c r="G28" s="88"/>
      <c r="H28" s="88"/>
      <c r="X28" s="71"/>
      <c r="Y28" s="71"/>
      <c r="Z28" s="71"/>
      <c r="AA28" s="71"/>
      <c r="AB28" s="71"/>
    </row>
    <row r="29" spans="1:28" ht="16">
      <c r="A29" s="4" t="s">
        <v>128</v>
      </c>
      <c r="B29" s="256" t="s">
        <v>68</v>
      </c>
      <c r="C29" s="256"/>
      <c r="D29" s="40"/>
      <c r="E29" s="40"/>
      <c r="F29" s="42" t="s">
        <v>69</v>
      </c>
      <c r="G29" s="88"/>
      <c r="H29" s="88"/>
      <c r="X29" s="71"/>
      <c r="Y29" s="71"/>
      <c r="Z29" s="71"/>
      <c r="AA29" s="71"/>
      <c r="AB29" s="71"/>
    </row>
    <row r="30" spans="1:28" ht="16">
      <c r="A30" s="100" t="s">
        <v>127</v>
      </c>
      <c r="B30" s="44">
        <v>100</v>
      </c>
      <c r="C30" s="101">
        <v>144.11799999999999</v>
      </c>
      <c r="D30" s="44"/>
      <c r="E30" s="44"/>
      <c r="F30" s="47">
        <f>B30/C30</f>
        <v>0.69387585173260802</v>
      </c>
      <c r="V30" s="71"/>
      <c r="W30" s="71"/>
      <c r="X30" s="71"/>
      <c r="Y30" s="71"/>
      <c r="Z30" s="71"/>
    </row>
    <row r="31" spans="1:28">
      <c r="V31" s="71"/>
      <c r="W31" s="71"/>
      <c r="X31" s="71"/>
      <c r="Y31" s="71"/>
      <c r="Z31" s="71"/>
    </row>
    <row r="32" spans="1:28">
      <c r="V32" s="71"/>
      <c r="W32" s="71"/>
      <c r="X32" s="71"/>
      <c r="Y32" s="71"/>
      <c r="Z32" s="71"/>
    </row>
    <row r="33" spans="22:26">
      <c r="V33" s="71"/>
      <c r="W33" s="71"/>
      <c r="X33" s="71"/>
      <c r="Y33" s="71"/>
      <c r="Z33" s="71"/>
    </row>
    <row r="34" spans="22:26">
      <c r="V34" s="71"/>
      <c r="W34" s="71"/>
      <c r="X34" s="71"/>
      <c r="Y34" s="71"/>
      <c r="Z34" s="71"/>
    </row>
    <row r="35" spans="22:26">
      <c r="V35" s="71"/>
      <c r="W35" s="71"/>
      <c r="X35" s="71"/>
      <c r="Y35" s="71"/>
      <c r="Z35" s="71"/>
    </row>
    <row r="36" spans="22:26">
      <c r="V36" s="71"/>
      <c r="W36" s="71"/>
      <c r="X36" s="71"/>
      <c r="Y36" s="71"/>
      <c r="Z36" s="71"/>
    </row>
    <row r="37" spans="22:26">
      <c r="V37" s="71"/>
      <c r="W37" s="71"/>
      <c r="X37" s="71"/>
      <c r="Y37" s="71"/>
      <c r="Z37" s="71"/>
    </row>
    <row r="38" spans="22:26">
      <c r="V38" s="71"/>
      <c r="W38" s="71"/>
      <c r="X38" s="71"/>
      <c r="Y38" s="71"/>
      <c r="Z38" s="71"/>
    </row>
    <row r="39" spans="22:26">
      <c r="V39" s="71"/>
      <c r="W39" s="71"/>
      <c r="X39" s="71"/>
      <c r="Y39" s="71"/>
      <c r="Z39" s="71"/>
    </row>
    <row r="40" spans="22:26">
      <c r="V40" s="71"/>
      <c r="W40" s="71"/>
      <c r="X40" s="71"/>
      <c r="Y40" s="71"/>
      <c r="Z40" s="71"/>
    </row>
    <row r="41" spans="22:26">
      <c r="V41" s="71"/>
      <c r="W41" s="71"/>
      <c r="X41" s="71"/>
      <c r="Y41" s="71"/>
      <c r="Z41" s="71"/>
    </row>
    <row r="42" spans="22:26">
      <c r="V42" s="71"/>
      <c r="W42" s="71"/>
      <c r="X42" s="71"/>
      <c r="Y42" s="71"/>
      <c r="Z42" s="71"/>
    </row>
    <row r="43" spans="22:26">
      <c r="V43" s="71"/>
      <c r="W43" s="71"/>
      <c r="X43" s="71"/>
      <c r="Y43" s="71"/>
      <c r="Z43" s="71"/>
    </row>
    <row r="44" spans="22:26">
      <c r="V44" s="71"/>
      <c r="W44" s="71"/>
      <c r="X44" s="71"/>
      <c r="Y44" s="71"/>
      <c r="Z44" s="71"/>
    </row>
    <row r="45" spans="22:26">
      <c r="V45" s="71"/>
      <c r="W45" s="71"/>
      <c r="X45" s="71"/>
      <c r="Y45" s="71"/>
      <c r="Z45" s="71"/>
    </row>
    <row r="46" spans="22:26">
      <c r="V46" s="71"/>
      <c r="W46" s="71"/>
      <c r="X46" s="71"/>
      <c r="Y46" s="71"/>
      <c r="Z46" s="71"/>
    </row>
    <row r="47" spans="22:26">
      <c r="V47" s="71"/>
      <c r="W47" s="71"/>
      <c r="X47" s="71"/>
      <c r="Y47" s="71"/>
      <c r="Z47" s="71"/>
    </row>
    <row r="48" spans="22:26">
      <c r="V48" s="71"/>
      <c r="W48" s="71"/>
      <c r="X48" s="71"/>
      <c r="Y48" s="71"/>
      <c r="Z48" s="71"/>
    </row>
    <row r="49" spans="22:26">
      <c r="V49" s="71"/>
      <c r="W49" s="71"/>
      <c r="X49" s="71"/>
      <c r="Y49" s="71"/>
      <c r="Z49" s="71"/>
    </row>
    <row r="50" spans="22:26">
      <c r="V50" s="71"/>
      <c r="W50" s="71"/>
      <c r="X50" s="71"/>
      <c r="Y50" s="71"/>
      <c r="Z50" s="71"/>
    </row>
    <row r="51" spans="22:26">
      <c r="V51" s="71"/>
      <c r="W51" s="71"/>
      <c r="X51" s="71"/>
      <c r="Y51" s="71"/>
      <c r="Z51" s="71"/>
    </row>
    <row r="52" spans="22:26">
      <c r="V52" s="71"/>
      <c r="W52" s="71"/>
      <c r="X52" s="71"/>
      <c r="Y52" s="71"/>
      <c r="Z52" s="71"/>
    </row>
    <row r="53" spans="22:26">
      <c r="V53" s="71"/>
      <c r="W53" s="71"/>
      <c r="X53" s="71"/>
      <c r="Y53" s="71"/>
      <c r="Z53" s="71"/>
    </row>
    <row r="54" spans="22:26">
      <c r="V54" s="71"/>
      <c r="W54" s="71"/>
      <c r="X54" s="71"/>
      <c r="Y54" s="71"/>
      <c r="Z54" s="71"/>
    </row>
    <row r="55" spans="22:26">
      <c r="V55" s="71"/>
      <c r="W55" s="71"/>
      <c r="X55" s="71"/>
      <c r="Y55" s="71"/>
      <c r="Z55" s="71"/>
    </row>
    <row r="56" spans="22:26">
      <c r="V56" s="71"/>
      <c r="W56" s="71"/>
      <c r="X56" s="71"/>
      <c r="Y56" s="71"/>
      <c r="Z56" s="71"/>
    </row>
    <row r="57" spans="22:26">
      <c r="V57" s="71"/>
      <c r="W57" s="71"/>
      <c r="X57" s="71"/>
      <c r="Y57" s="71"/>
      <c r="Z57" s="71"/>
    </row>
    <row r="58" spans="22:26">
      <c r="V58" s="71"/>
      <c r="W58" s="71"/>
      <c r="X58" s="71"/>
      <c r="Y58" s="71"/>
      <c r="Z58" s="71"/>
    </row>
    <row r="59" spans="22:26">
      <c r="V59" s="71"/>
      <c r="W59" s="71"/>
      <c r="X59" s="71"/>
      <c r="Y59" s="71"/>
      <c r="Z59" s="71"/>
    </row>
    <row r="60" spans="22:26">
      <c r="V60" s="71"/>
      <c r="W60" s="71"/>
      <c r="X60" s="71"/>
      <c r="Y60" s="71"/>
      <c r="Z60" s="71"/>
    </row>
    <row r="61" spans="22:26">
      <c r="V61" s="71"/>
      <c r="W61" s="71"/>
      <c r="X61" s="71"/>
      <c r="Y61" s="71"/>
      <c r="Z61" s="71"/>
    </row>
    <row r="62" spans="22:26">
      <c r="V62" s="71"/>
      <c r="W62" s="71"/>
      <c r="X62" s="71"/>
      <c r="Y62" s="71"/>
      <c r="Z62" s="71"/>
    </row>
    <row r="63" spans="22:26">
      <c r="V63" s="71"/>
      <c r="W63" s="71"/>
      <c r="X63" s="71"/>
      <c r="Y63" s="71"/>
      <c r="Z63" s="71"/>
    </row>
    <row r="64" spans="22:26">
      <c r="V64" s="71"/>
      <c r="W64" s="71"/>
      <c r="X64" s="71"/>
      <c r="Y64" s="71"/>
      <c r="Z64" s="71"/>
    </row>
    <row r="65" spans="22:26">
      <c r="V65" s="71"/>
      <c r="W65" s="71"/>
      <c r="X65" s="71"/>
      <c r="Y65" s="71"/>
      <c r="Z65" s="71"/>
    </row>
    <row r="66" spans="22:26">
      <c r="V66" s="71"/>
      <c r="W66" s="71"/>
      <c r="X66" s="71"/>
      <c r="Y66" s="71"/>
      <c r="Z66" s="71"/>
    </row>
    <row r="67" spans="22:26">
      <c r="V67" s="71"/>
      <c r="W67" s="71"/>
      <c r="X67" s="71"/>
      <c r="Y67" s="71"/>
      <c r="Z67" s="71"/>
    </row>
    <row r="68" spans="22:26">
      <c r="V68" s="71"/>
      <c r="W68" s="71"/>
      <c r="X68" s="71"/>
      <c r="Y68" s="71"/>
      <c r="Z68" s="71"/>
    </row>
    <row r="69" spans="22:26">
      <c r="V69" s="71"/>
      <c r="W69" s="71"/>
      <c r="X69" s="71"/>
      <c r="Y69" s="71"/>
      <c r="Z69" s="71"/>
    </row>
    <row r="70" spans="22:26">
      <c r="V70" s="71"/>
      <c r="W70" s="71"/>
      <c r="X70" s="71"/>
      <c r="Y70" s="71"/>
      <c r="Z70" s="71"/>
    </row>
    <row r="71" spans="22:26">
      <c r="V71" s="71"/>
      <c r="W71" s="71"/>
      <c r="X71" s="71"/>
      <c r="Y71" s="71"/>
      <c r="Z71" s="71"/>
    </row>
    <row r="72" spans="22:26">
      <c r="V72" s="71"/>
      <c r="W72" s="71"/>
      <c r="X72" s="71"/>
      <c r="Y72" s="71"/>
      <c r="Z72" s="71"/>
    </row>
    <row r="73" spans="22:26">
      <c r="V73" s="71"/>
      <c r="W73" s="71"/>
      <c r="X73" s="71"/>
      <c r="Y73" s="71"/>
      <c r="Z73" s="71"/>
    </row>
    <row r="74" spans="22:26">
      <c r="V74" s="71"/>
      <c r="W74" s="71"/>
      <c r="X74" s="71"/>
      <c r="Y74" s="71"/>
      <c r="Z74" s="71"/>
    </row>
    <row r="75" spans="22:26">
      <c r="V75" s="71"/>
      <c r="W75" s="71"/>
      <c r="X75" s="71"/>
      <c r="Y75" s="71"/>
      <c r="Z75" s="71"/>
    </row>
    <row r="76" spans="22:26">
      <c r="V76" s="71"/>
      <c r="W76" s="71"/>
      <c r="X76" s="71"/>
      <c r="Y76" s="71"/>
      <c r="Z76" s="71"/>
    </row>
    <row r="77" spans="22:26">
      <c r="V77" s="71"/>
      <c r="W77" s="71"/>
      <c r="X77" s="71"/>
      <c r="Y77" s="71"/>
      <c r="Z77" s="71"/>
    </row>
    <row r="78" spans="22:26">
      <c r="V78" s="71"/>
      <c r="W78" s="71"/>
      <c r="X78" s="71"/>
      <c r="Y78" s="71"/>
      <c r="Z78" s="71"/>
    </row>
    <row r="79" spans="22:26">
      <c r="V79" s="71"/>
      <c r="W79" s="71"/>
      <c r="X79" s="71"/>
      <c r="Y79" s="71"/>
      <c r="Z79" s="71"/>
    </row>
    <row r="80" spans="22:26">
      <c r="V80" s="71"/>
      <c r="W80" s="71"/>
      <c r="X80" s="71"/>
      <c r="Y80" s="71"/>
      <c r="Z80" s="71"/>
    </row>
    <row r="81" spans="22:26">
      <c r="V81" s="71"/>
      <c r="W81" s="71"/>
      <c r="X81" s="71"/>
      <c r="Y81" s="71"/>
      <c r="Z81" s="71"/>
    </row>
    <row r="82" spans="22:26">
      <c r="V82" s="71"/>
      <c r="W82" s="71"/>
      <c r="X82" s="71"/>
      <c r="Y82" s="71"/>
      <c r="Z82" s="71"/>
    </row>
    <row r="83" spans="22:26">
      <c r="V83" s="71"/>
      <c r="W83" s="71"/>
      <c r="X83" s="71"/>
      <c r="Y83" s="71"/>
      <c r="Z83" s="71"/>
    </row>
    <row r="84" spans="22:26">
      <c r="V84" s="71"/>
      <c r="W84" s="71"/>
      <c r="X84" s="71"/>
      <c r="Y84" s="71"/>
      <c r="Z84" s="71"/>
    </row>
    <row r="85" spans="22:26">
      <c r="V85" s="71"/>
      <c r="W85" s="71"/>
      <c r="X85" s="71"/>
      <c r="Y85" s="71"/>
      <c r="Z85" s="71"/>
    </row>
    <row r="86" spans="22:26">
      <c r="V86" s="71"/>
      <c r="W86" s="71"/>
      <c r="X86" s="71"/>
      <c r="Y86" s="71"/>
      <c r="Z86" s="71"/>
    </row>
    <row r="87" spans="22:26">
      <c r="V87" s="71"/>
      <c r="W87" s="71"/>
      <c r="X87" s="71"/>
      <c r="Y87" s="71"/>
      <c r="Z87" s="71"/>
    </row>
    <row r="88" spans="22:26">
      <c r="V88" s="71"/>
      <c r="W88" s="71"/>
      <c r="X88" s="71"/>
      <c r="Y88" s="71"/>
      <c r="Z88" s="71"/>
    </row>
    <row r="89" spans="22:26">
      <c r="V89" s="71"/>
      <c r="W89" s="71"/>
      <c r="X89" s="71"/>
      <c r="Y89" s="71"/>
      <c r="Z89" s="71"/>
    </row>
    <row r="90" spans="22:26">
      <c r="V90" s="71"/>
      <c r="W90" s="71"/>
      <c r="X90" s="71"/>
      <c r="Y90" s="71"/>
      <c r="Z90" s="71"/>
    </row>
    <row r="91" spans="22:26">
      <c r="V91" s="71"/>
      <c r="W91" s="71"/>
      <c r="X91" s="71"/>
      <c r="Y91" s="71"/>
      <c r="Z91" s="71"/>
    </row>
    <row r="92" spans="22:26">
      <c r="V92" s="71"/>
      <c r="W92" s="71"/>
      <c r="X92" s="71"/>
      <c r="Y92" s="71"/>
      <c r="Z92" s="71"/>
    </row>
    <row r="93" spans="22:26">
      <c r="V93" s="71"/>
      <c r="W93" s="71"/>
      <c r="X93" s="71"/>
      <c r="Y93" s="71"/>
      <c r="Z93" s="71"/>
    </row>
    <row r="94" spans="22:26">
      <c r="V94" s="71"/>
      <c r="W94" s="71"/>
      <c r="X94" s="71"/>
      <c r="Y94" s="71"/>
      <c r="Z94" s="71"/>
    </row>
    <row r="95" spans="22:26">
      <c r="V95" s="71"/>
      <c r="W95" s="71"/>
      <c r="X95" s="71"/>
      <c r="Y95" s="71"/>
      <c r="Z95" s="71"/>
    </row>
    <row r="96" spans="22:26">
      <c r="V96" s="71"/>
      <c r="W96" s="71"/>
      <c r="X96" s="71"/>
      <c r="Y96" s="71"/>
      <c r="Z96" s="71"/>
    </row>
    <row r="97" spans="22:26">
      <c r="V97" s="71"/>
      <c r="W97" s="71"/>
      <c r="X97" s="71"/>
      <c r="Y97" s="71"/>
      <c r="Z97" s="71"/>
    </row>
    <row r="98" spans="22:26">
      <c r="V98" s="71"/>
      <c r="W98" s="71"/>
      <c r="X98" s="71"/>
      <c r="Y98" s="71"/>
      <c r="Z98" s="71"/>
    </row>
    <row r="99" spans="22:26">
      <c r="V99" s="71"/>
      <c r="W99" s="71"/>
      <c r="X99" s="71"/>
      <c r="Y99" s="71"/>
      <c r="Z99" s="71"/>
    </row>
    <row r="100" spans="22:26">
      <c r="V100" s="71"/>
      <c r="W100" s="71"/>
      <c r="X100" s="71"/>
      <c r="Y100" s="71"/>
      <c r="Z100" s="71"/>
    </row>
    <row r="101" spans="22:26">
      <c r="V101" s="71"/>
      <c r="W101" s="71"/>
      <c r="X101" s="71"/>
      <c r="Y101" s="71"/>
      <c r="Z101" s="71"/>
    </row>
    <row r="102" spans="22:26">
      <c r="V102" s="71"/>
      <c r="W102" s="71"/>
      <c r="X102" s="71"/>
      <c r="Y102" s="71"/>
      <c r="Z102" s="71"/>
    </row>
    <row r="103" spans="22:26">
      <c r="V103" s="71"/>
      <c r="W103" s="71"/>
      <c r="X103" s="71"/>
      <c r="Y103" s="71"/>
      <c r="Z103" s="71"/>
    </row>
    <row r="104" spans="22:26">
      <c r="V104" s="71"/>
      <c r="W104" s="71"/>
      <c r="X104" s="71"/>
      <c r="Y104" s="71"/>
      <c r="Z104" s="71"/>
    </row>
    <row r="105" spans="22:26">
      <c r="V105" s="71"/>
      <c r="W105" s="71"/>
      <c r="X105" s="71"/>
      <c r="Y105" s="71"/>
      <c r="Z105" s="71"/>
    </row>
    <row r="106" spans="22:26">
      <c r="V106" s="71"/>
      <c r="W106" s="71"/>
      <c r="X106" s="71"/>
      <c r="Y106" s="71"/>
      <c r="Z106" s="71"/>
    </row>
    <row r="107" spans="22:26">
      <c r="V107" s="71"/>
      <c r="W107" s="71"/>
      <c r="X107" s="71"/>
      <c r="Y107" s="71"/>
      <c r="Z107" s="71"/>
    </row>
    <row r="108" spans="22:26">
      <c r="V108" s="71"/>
      <c r="W108" s="71"/>
      <c r="X108" s="71"/>
      <c r="Y108" s="71"/>
      <c r="Z108" s="71"/>
    </row>
    <row r="109" spans="22:26">
      <c r="V109" s="71"/>
      <c r="W109" s="71"/>
      <c r="X109" s="71"/>
      <c r="Y109" s="71"/>
      <c r="Z109" s="71"/>
    </row>
    <row r="110" spans="22:26">
      <c r="V110" s="71"/>
      <c r="W110" s="71"/>
      <c r="X110" s="71"/>
      <c r="Y110" s="71"/>
      <c r="Z110" s="71"/>
    </row>
    <row r="111" spans="22:26">
      <c r="V111" s="71"/>
      <c r="W111" s="71"/>
      <c r="X111" s="71"/>
      <c r="Y111" s="71"/>
      <c r="Z111" s="71"/>
    </row>
    <row r="112" spans="22:26">
      <c r="V112" s="71"/>
      <c r="W112" s="71"/>
      <c r="X112" s="71"/>
      <c r="Y112" s="71"/>
      <c r="Z112" s="71"/>
    </row>
    <row r="113" spans="22:26">
      <c r="V113" s="71"/>
      <c r="W113" s="71"/>
      <c r="X113" s="71"/>
      <c r="Y113" s="71"/>
      <c r="Z113" s="71"/>
    </row>
    <row r="114" spans="22:26">
      <c r="V114" s="71"/>
      <c r="W114" s="71"/>
      <c r="X114" s="71"/>
      <c r="Y114" s="71"/>
      <c r="Z114" s="71"/>
    </row>
    <row r="115" spans="22:26">
      <c r="V115" s="71"/>
      <c r="W115" s="71"/>
      <c r="X115" s="71"/>
      <c r="Y115" s="71"/>
      <c r="Z115" s="71"/>
    </row>
    <row r="116" spans="22:26">
      <c r="V116" s="71"/>
      <c r="W116" s="71"/>
      <c r="X116" s="71"/>
      <c r="Y116" s="71"/>
      <c r="Z116" s="71"/>
    </row>
    <row r="117" spans="22:26">
      <c r="V117" s="71"/>
      <c r="W117" s="71"/>
      <c r="X117" s="71"/>
      <c r="Y117" s="71"/>
      <c r="Z117" s="71"/>
    </row>
    <row r="118" spans="22:26">
      <c r="V118" s="71"/>
      <c r="W118" s="71"/>
      <c r="X118" s="71"/>
      <c r="Y118" s="71"/>
      <c r="Z118" s="71"/>
    </row>
    <row r="119" spans="22:26">
      <c r="V119" s="71"/>
      <c r="W119" s="71"/>
      <c r="X119" s="71"/>
      <c r="Y119" s="71"/>
      <c r="Z119" s="71"/>
    </row>
    <row r="120" spans="22:26">
      <c r="V120" s="71"/>
      <c r="W120" s="71"/>
      <c r="X120" s="71"/>
      <c r="Y120" s="71"/>
      <c r="Z120" s="71"/>
    </row>
    <row r="121" spans="22:26">
      <c r="V121" s="71"/>
      <c r="W121" s="71"/>
      <c r="X121" s="71"/>
      <c r="Y121" s="71"/>
      <c r="Z121" s="71"/>
    </row>
    <row r="122" spans="22:26">
      <c r="V122" s="71"/>
      <c r="W122" s="71"/>
      <c r="X122" s="71"/>
      <c r="Y122" s="71"/>
      <c r="Z122" s="71"/>
    </row>
    <row r="123" spans="22:26">
      <c r="V123" s="71"/>
      <c r="W123" s="71"/>
      <c r="X123" s="71"/>
      <c r="Y123" s="71"/>
      <c r="Z123" s="71"/>
    </row>
    <row r="124" spans="22:26">
      <c r="V124" s="71"/>
      <c r="W124" s="71"/>
      <c r="X124" s="71"/>
      <c r="Y124" s="71"/>
      <c r="Z124" s="71"/>
    </row>
    <row r="125" spans="22:26">
      <c r="V125" s="71"/>
      <c r="W125" s="71"/>
      <c r="X125" s="71"/>
      <c r="Y125" s="71"/>
      <c r="Z125" s="71"/>
    </row>
    <row r="126" spans="22:26">
      <c r="V126" s="71"/>
      <c r="W126" s="71"/>
      <c r="X126" s="71"/>
      <c r="Y126" s="71"/>
      <c r="Z126" s="71"/>
    </row>
    <row r="127" spans="22:26">
      <c r="V127" s="71"/>
      <c r="W127" s="71"/>
      <c r="X127" s="71"/>
      <c r="Y127" s="71"/>
      <c r="Z127" s="71"/>
    </row>
    <row r="128" spans="22:26">
      <c r="V128" s="71"/>
      <c r="W128" s="71"/>
      <c r="X128" s="71"/>
      <c r="Y128" s="71"/>
      <c r="Z128" s="71"/>
    </row>
    <row r="129" spans="22:26">
      <c r="V129" s="71"/>
      <c r="W129" s="71"/>
      <c r="X129" s="71"/>
      <c r="Y129" s="71"/>
      <c r="Z129" s="71"/>
    </row>
    <row r="130" spans="22:26">
      <c r="V130" s="71"/>
      <c r="W130" s="71"/>
      <c r="X130" s="71"/>
      <c r="Y130" s="71"/>
      <c r="Z130" s="71"/>
    </row>
    <row r="131" spans="22:26">
      <c r="V131" s="71"/>
      <c r="W131" s="71"/>
      <c r="X131" s="71"/>
      <c r="Y131" s="71"/>
      <c r="Z131" s="71"/>
    </row>
    <row r="132" spans="22:26">
      <c r="V132" s="71"/>
      <c r="W132" s="71"/>
      <c r="X132" s="71"/>
      <c r="Y132" s="71"/>
      <c r="Z132" s="71"/>
    </row>
    <row r="133" spans="22:26">
      <c r="V133" s="71"/>
      <c r="W133" s="71"/>
      <c r="X133" s="71"/>
      <c r="Y133" s="71"/>
      <c r="Z133" s="71"/>
    </row>
    <row r="134" spans="22:26">
      <c r="V134" s="71"/>
      <c r="W134" s="71"/>
      <c r="X134" s="71"/>
      <c r="Y134" s="71"/>
      <c r="Z134" s="71"/>
    </row>
    <row r="135" spans="22:26">
      <c r="V135" s="71"/>
      <c r="W135" s="71"/>
      <c r="X135" s="71"/>
      <c r="Y135" s="71"/>
      <c r="Z135" s="71"/>
    </row>
    <row r="136" spans="22:26">
      <c r="V136" s="71"/>
      <c r="W136" s="71"/>
      <c r="X136" s="71"/>
      <c r="Y136" s="71"/>
      <c r="Z136" s="71"/>
    </row>
    <row r="137" spans="22:26">
      <c r="V137" s="71"/>
      <c r="W137" s="71"/>
      <c r="X137" s="71"/>
      <c r="Y137" s="71"/>
      <c r="Z137" s="71"/>
    </row>
    <row r="138" spans="22:26">
      <c r="V138" s="71"/>
      <c r="W138" s="71"/>
      <c r="X138" s="71"/>
      <c r="Y138" s="71"/>
      <c r="Z138" s="71"/>
    </row>
    <row r="139" spans="22:26">
      <c r="V139" s="71"/>
      <c r="W139" s="71"/>
      <c r="X139" s="71"/>
      <c r="Y139" s="71"/>
      <c r="Z139" s="71"/>
    </row>
    <row r="140" spans="22:26">
      <c r="V140" s="71"/>
      <c r="W140" s="71"/>
      <c r="X140" s="71"/>
      <c r="Y140" s="71"/>
      <c r="Z140" s="71"/>
    </row>
    <row r="141" spans="22:26">
      <c r="V141" s="71"/>
      <c r="W141" s="71"/>
      <c r="X141" s="71"/>
      <c r="Y141" s="71"/>
      <c r="Z141" s="71"/>
    </row>
    <row r="142" spans="22:26">
      <c r="V142" s="71"/>
      <c r="W142" s="71"/>
      <c r="X142" s="71"/>
      <c r="Y142" s="71"/>
      <c r="Z142" s="71"/>
    </row>
    <row r="143" spans="22:26">
      <c r="V143" s="71"/>
      <c r="W143" s="71"/>
      <c r="X143" s="71"/>
      <c r="Y143" s="71"/>
      <c r="Z143" s="71"/>
    </row>
    <row r="144" spans="22:26">
      <c r="V144" s="71"/>
      <c r="W144" s="71"/>
      <c r="X144" s="71"/>
      <c r="Y144" s="71"/>
      <c r="Z144" s="71"/>
    </row>
    <row r="145" spans="22:26">
      <c r="V145" s="71"/>
      <c r="W145" s="71"/>
      <c r="X145" s="71"/>
      <c r="Y145" s="71"/>
      <c r="Z145" s="71"/>
    </row>
    <row r="146" spans="22:26">
      <c r="V146" s="71"/>
      <c r="W146" s="71"/>
      <c r="X146" s="71"/>
      <c r="Y146" s="71"/>
      <c r="Z146" s="71"/>
    </row>
    <row r="147" spans="22:26">
      <c r="V147" s="71"/>
      <c r="W147" s="71"/>
      <c r="X147" s="71"/>
      <c r="Y147" s="71"/>
      <c r="Z147" s="71"/>
    </row>
    <row r="148" spans="22:26">
      <c r="V148" s="71"/>
      <c r="W148" s="71"/>
      <c r="X148" s="71"/>
      <c r="Y148" s="71"/>
      <c r="Z148" s="71"/>
    </row>
    <row r="149" spans="22:26">
      <c r="V149" s="71"/>
      <c r="W149" s="71"/>
      <c r="X149" s="71"/>
      <c r="Y149" s="71"/>
      <c r="Z149" s="71"/>
    </row>
    <row r="150" spans="22:26">
      <c r="V150" s="71"/>
      <c r="W150" s="71"/>
      <c r="X150" s="71"/>
      <c r="Y150" s="71"/>
      <c r="Z150" s="71"/>
    </row>
    <row r="151" spans="22:26">
      <c r="V151" s="71"/>
      <c r="W151" s="71"/>
      <c r="X151" s="71"/>
      <c r="Y151" s="71"/>
      <c r="Z151" s="71"/>
    </row>
    <row r="152" spans="22:26">
      <c r="V152" s="71"/>
      <c r="W152" s="71"/>
      <c r="X152" s="71"/>
      <c r="Y152" s="71"/>
      <c r="Z152" s="71"/>
    </row>
    <row r="153" spans="22:26">
      <c r="V153" s="71"/>
      <c r="W153" s="71"/>
      <c r="X153" s="71"/>
      <c r="Y153" s="71"/>
      <c r="Z153" s="71"/>
    </row>
    <row r="154" spans="22:26">
      <c r="V154" s="71"/>
      <c r="W154" s="71"/>
      <c r="X154" s="71"/>
      <c r="Y154" s="71"/>
      <c r="Z154" s="71"/>
    </row>
    <row r="155" spans="22:26">
      <c r="V155" s="71"/>
      <c r="W155" s="71"/>
      <c r="X155" s="71"/>
      <c r="Y155" s="71"/>
      <c r="Z155" s="71"/>
    </row>
    <row r="156" spans="22:26">
      <c r="V156" s="71"/>
      <c r="W156" s="71"/>
      <c r="X156" s="71"/>
      <c r="Y156" s="71"/>
      <c r="Z156" s="71"/>
    </row>
    <row r="157" spans="22:26">
      <c r="V157" s="71"/>
      <c r="W157" s="71"/>
      <c r="X157" s="71"/>
      <c r="Y157" s="71"/>
      <c r="Z157" s="71"/>
    </row>
    <row r="158" spans="22:26">
      <c r="V158" s="71"/>
      <c r="W158" s="71"/>
      <c r="X158" s="71"/>
      <c r="Y158" s="71"/>
      <c r="Z158" s="71"/>
    </row>
    <row r="159" spans="22:26">
      <c r="V159" s="71"/>
      <c r="W159" s="71"/>
      <c r="X159" s="71"/>
      <c r="Y159" s="71"/>
      <c r="Z159" s="71"/>
    </row>
    <row r="160" spans="22:26">
      <c r="V160" s="71"/>
      <c r="W160" s="71"/>
      <c r="X160" s="71"/>
      <c r="Y160" s="71"/>
      <c r="Z160" s="71"/>
    </row>
    <row r="161" spans="22:26">
      <c r="V161" s="71"/>
      <c r="W161" s="71"/>
      <c r="X161" s="71"/>
      <c r="Y161" s="71"/>
      <c r="Z161" s="71"/>
    </row>
    <row r="162" spans="22:26">
      <c r="V162" s="71"/>
      <c r="W162" s="71"/>
      <c r="X162" s="71"/>
      <c r="Y162" s="71"/>
      <c r="Z162" s="71"/>
    </row>
    <row r="163" spans="22:26">
      <c r="V163" s="71"/>
      <c r="W163" s="71"/>
      <c r="X163" s="71"/>
      <c r="Y163" s="71"/>
      <c r="Z163" s="71"/>
    </row>
    <row r="164" spans="22:26">
      <c r="V164" s="71"/>
      <c r="W164" s="71"/>
      <c r="X164" s="71"/>
      <c r="Y164" s="71"/>
      <c r="Z164" s="71"/>
    </row>
    <row r="165" spans="22:26">
      <c r="V165" s="71"/>
      <c r="W165" s="71"/>
      <c r="X165" s="71"/>
      <c r="Y165" s="71"/>
      <c r="Z165" s="71"/>
    </row>
    <row r="166" spans="22:26">
      <c r="V166" s="71"/>
      <c r="W166" s="71"/>
      <c r="X166" s="71"/>
      <c r="Y166" s="71"/>
      <c r="Z166" s="71"/>
    </row>
    <row r="167" spans="22:26">
      <c r="V167" s="71"/>
      <c r="W167" s="71"/>
      <c r="X167" s="71"/>
      <c r="Y167" s="71"/>
      <c r="Z167" s="71"/>
    </row>
    <row r="168" spans="22:26">
      <c r="V168" s="71"/>
      <c r="W168" s="71"/>
      <c r="X168" s="71"/>
      <c r="Y168" s="71"/>
      <c r="Z168" s="71"/>
    </row>
    <row r="169" spans="22:26">
      <c r="V169" s="71"/>
      <c r="W169" s="71"/>
      <c r="X169" s="71"/>
      <c r="Y169" s="71"/>
      <c r="Z169" s="71"/>
    </row>
    <row r="170" spans="22:26">
      <c r="V170" s="71"/>
      <c r="W170" s="71"/>
      <c r="X170" s="71"/>
      <c r="Y170" s="71"/>
      <c r="Z170" s="71"/>
    </row>
    <row r="171" spans="22:26">
      <c r="V171" s="71"/>
      <c r="W171" s="71"/>
      <c r="X171" s="71"/>
      <c r="Y171" s="71"/>
      <c r="Z171" s="71"/>
    </row>
    <row r="172" spans="22:26">
      <c r="V172" s="71"/>
      <c r="W172" s="71"/>
      <c r="X172" s="71"/>
      <c r="Y172" s="71"/>
      <c r="Z172" s="71"/>
    </row>
    <row r="173" spans="22:26">
      <c r="V173" s="71"/>
      <c r="W173" s="71"/>
      <c r="X173" s="71"/>
      <c r="Y173" s="71"/>
      <c r="Z173" s="71"/>
    </row>
    <row r="174" spans="22:26">
      <c r="V174" s="71"/>
      <c r="W174" s="71"/>
      <c r="X174" s="71"/>
      <c r="Y174" s="71"/>
      <c r="Z174" s="71"/>
    </row>
    <row r="175" spans="22:26">
      <c r="V175" s="71"/>
      <c r="W175" s="71"/>
      <c r="X175" s="71"/>
      <c r="Y175" s="71"/>
      <c r="Z175" s="71"/>
    </row>
    <row r="176" spans="22:26">
      <c r="V176" s="71"/>
      <c r="W176" s="71"/>
      <c r="X176" s="71"/>
      <c r="Y176" s="71"/>
      <c r="Z176" s="71"/>
    </row>
    <row r="177" spans="22:26">
      <c r="V177" s="71"/>
      <c r="W177" s="71"/>
      <c r="X177" s="71"/>
      <c r="Y177" s="71"/>
      <c r="Z177" s="71"/>
    </row>
    <row r="178" spans="22:26">
      <c r="V178" s="71"/>
      <c r="W178" s="71"/>
      <c r="X178" s="71"/>
      <c r="Y178" s="71"/>
      <c r="Z178" s="71"/>
    </row>
    <row r="179" spans="22:26">
      <c r="V179" s="71"/>
      <c r="W179" s="71"/>
      <c r="X179" s="71"/>
      <c r="Y179" s="71"/>
      <c r="Z179" s="71"/>
    </row>
    <row r="180" spans="22:26">
      <c r="V180" s="71"/>
      <c r="W180" s="71"/>
      <c r="X180" s="71"/>
      <c r="Y180" s="71"/>
      <c r="Z180" s="71"/>
    </row>
    <row r="181" spans="22:26">
      <c r="V181" s="71"/>
      <c r="W181" s="71"/>
      <c r="X181" s="71"/>
      <c r="Y181" s="71"/>
      <c r="Z181" s="71"/>
    </row>
    <row r="182" spans="22:26">
      <c r="V182" s="71"/>
      <c r="W182" s="71"/>
      <c r="X182" s="71"/>
      <c r="Y182" s="71"/>
      <c r="Z182" s="71"/>
    </row>
    <row r="183" spans="22:26">
      <c r="V183" s="71"/>
      <c r="W183" s="71"/>
      <c r="X183" s="71"/>
      <c r="Y183" s="71"/>
      <c r="Z183" s="71"/>
    </row>
    <row r="184" spans="22:26">
      <c r="V184" s="71"/>
      <c r="W184" s="71"/>
      <c r="X184" s="71"/>
      <c r="Y184" s="71"/>
      <c r="Z184" s="71"/>
    </row>
    <row r="185" spans="22:26">
      <c r="V185" s="71"/>
      <c r="W185" s="71"/>
      <c r="X185" s="71"/>
      <c r="Y185" s="71"/>
      <c r="Z185" s="71"/>
    </row>
    <row r="186" spans="22:26">
      <c r="V186" s="71"/>
      <c r="W186" s="71"/>
      <c r="X186" s="71"/>
      <c r="Y186" s="71"/>
      <c r="Z186" s="71"/>
    </row>
    <row r="187" spans="22:26">
      <c r="V187" s="71"/>
      <c r="W187" s="71"/>
      <c r="X187" s="71"/>
      <c r="Y187" s="71"/>
      <c r="Z187" s="71"/>
    </row>
    <row r="188" spans="22:26">
      <c r="V188" s="71"/>
      <c r="W188" s="71"/>
      <c r="X188" s="71"/>
      <c r="Y188" s="71"/>
      <c r="Z188" s="71"/>
    </row>
    <row r="189" spans="22:26">
      <c r="V189" s="71"/>
      <c r="W189" s="71"/>
      <c r="X189" s="71"/>
      <c r="Y189" s="71"/>
      <c r="Z189" s="71"/>
    </row>
    <row r="190" spans="22:26">
      <c r="V190" s="71"/>
      <c r="W190" s="71"/>
      <c r="X190" s="71"/>
      <c r="Y190" s="71"/>
      <c r="Z190" s="71"/>
    </row>
    <row r="191" spans="22:26">
      <c r="V191" s="71"/>
      <c r="W191" s="71"/>
      <c r="X191" s="71"/>
      <c r="Y191" s="71"/>
      <c r="Z191" s="71"/>
    </row>
    <row r="192" spans="22:26">
      <c r="V192" s="71"/>
      <c r="W192" s="71"/>
      <c r="X192" s="71"/>
      <c r="Y192" s="71"/>
      <c r="Z192" s="71"/>
    </row>
    <row r="193" spans="22:26">
      <c r="V193" s="71"/>
      <c r="W193" s="71"/>
      <c r="X193" s="71"/>
      <c r="Y193" s="71"/>
      <c r="Z193" s="71"/>
    </row>
    <row r="194" spans="22:26">
      <c r="V194" s="71"/>
      <c r="W194" s="71"/>
      <c r="X194" s="71"/>
      <c r="Y194" s="71"/>
      <c r="Z194" s="71"/>
    </row>
    <row r="195" spans="22:26">
      <c r="V195" s="71"/>
      <c r="W195" s="71"/>
      <c r="X195" s="71"/>
      <c r="Y195" s="71"/>
      <c r="Z195" s="71"/>
    </row>
    <row r="196" spans="22:26">
      <c r="V196" s="71"/>
      <c r="W196" s="71"/>
      <c r="X196" s="71"/>
      <c r="Y196" s="71"/>
      <c r="Z196" s="71"/>
    </row>
    <row r="197" spans="22:26">
      <c r="V197" s="71"/>
      <c r="W197" s="71"/>
      <c r="X197" s="71"/>
      <c r="Y197" s="71"/>
      <c r="Z197" s="71"/>
    </row>
    <row r="198" spans="22:26">
      <c r="V198" s="71"/>
      <c r="W198" s="71"/>
      <c r="X198" s="71"/>
      <c r="Y198" s="71"/>
      <c r="Z198" s="71"/>
    </row>
    <row r="199" spans="22:26">
      <c r="V199" s="71"/>
      <c r="W199" s="71"/>
      <c r="X199" s="71"/>
      <c r="Y199" s="71"/>
      <c r="Z199" s="71"/>
    </row>
    <row r="200" spans="22:26">
      <c r="V200" s="71"/>
      <c r="W200" s="71"/>
      <c r="X200" s="71"/>
      <c r="Y200" s="71"/>
      <c r="Z200" s="71"/>
    </row>
    <row r="201" spans="22:26">
      <c r="V201" s="71"/>
      <c r="W201" s="71"/>
      <c r="X201" s="71"/>
      <c r="Y201" s="71"/>
      <c r="Z201" s="71"/>
    </row>
    <row r="202" spans="22:26">
      <c r="V202" s="71"/>
      <c r="W202" s="71"/>
      <c r="X202" s="71"/>
      <c r="Y202" s="71"/>
      <c r="Z202" s="71"/>
    </row>
    <row r="203" spans="22:26">
      <c r="V203" s="71"/>
      <c r="W203" s="71"/>
      <c r="X203" s="71"/>
      <c r="Y203" s="71"/>
      <c r="Z203" s="71"/>
    </row>
    <row r="204" spans="22:26">
      <c r="V204" s="71"/>
      <c r="W204" s="71"/>
      <c r="X204" s="71"/>
      <c r="Y204" s="71"/>
      <c r="Z204" s="71"/>
    </row>
    <row r="205" spans="22:26">
      <c r="V205" s="71"/>
      <c r="W205" s="71"/>
      <c r="X205" s="71"/>
      <c r="Y205" s="71"/>
      <c r="Z205" s="71"/>
    </row>
    <row r="206" spans="22:26">
      <c r="V206" s="71"/>
      <c r="W206" s="71"/>
      <c r="X206" s="71"/>
      <c r="Y206" s="71"/>
      <c r="Z206" s="71"/>
    </row>
    <row r="207" spans="22:26">
      <c r="V207" s="71"/>
      <c r="W207" s="71"/>
      <c r="X207" s="71"/>
      <c r="Y207" s="71"/>
      <c r="Z207" s="71"/>
    </row>
    <row r="208" spans="22:26">
      <c r="V208" s="71"/>
      <c r="W208" s="71"/>
      <c r="X208" s="71"/>
      <c r="Y208" s="71"/>
      <c r="Z208" s="71"/>
    </row>
    <row r="209" spans="22:26">
      <c r="V209" s="71"/>
      <c r="W209" s="71"/>
      <c r="X209" s="71"/>
      <c r="Y209" s="71"/>
      <c r="Z209" s="71"/>
    </row>
    <row r="210" spans="22:26">
      <c r="V210" s="71"/>
      <c r="W210" s="71"/>
      <c r="X210" s="71"/>
      <c r="Y210" s="71"/>
      <c r="Z210" s="71"/>
    </row>
    <row r="211" spans="22:26">
      <c r="V211" s="71"/>
      <c r="W211" s="71"/>
      <c r="X211" s="71"/>
      <c r="Y211" s="71"/>
      <c r="Z211" s="71"/>
    </row>
    <row r="212" spans="22:26">
      <c r="V212" s="71"/>
      <c r="W212" s="71"/>
      <c r="X212" s="71"/>
      <c r="Y212" s="71"/>
      <c r="Z212" s="71"/>
    </row>
    <row r="213" spans="22:26">
      <c r="V213" s="71"/>
      <c r="W213" s="71"/>
      <c r="X213" s="71"/>
      <c r="Y213" s="71"/>
      <c r="Z213" s="71"/>
    </row>
    <row r="214" spans="22:26">
      <c r="V214" s="71"/>
      <c r="W214" s="71"/>
      <c r="X214" s="71"/>
      <c r="Y214" s="71"/>
      <c r="Z214" s="71"/>
    </row>
    <row r="215" spans="22:26">
      <c r="V215" s="71"/>
      <c r="W215" s="71"/>
      <c r="X215" s="71"/>
      <c r="Y215" s="71"/>
      <c r="Z215" s="71"/>
    </row>
    <row r="216" spans="22:26">
      <c r="V216" s="71"/>
      <c r="W216" s="71"/>
      <c r="X216" s="71"/>
      <c r="Y216" s="71"/>
      <c r="Z216" s="71"/>
    </row>
    <row r="217" spans="22:26">
      <c r="V217" s="71"/>
      <c r="W217" s="71"/>
      <c r="X217" s="71"/>
      <c r="Y217" s="71"/>
      <c r="Z217" s="71"/>
    </row>
    <row r="218" spans="22:26">
      <c r="V218" s="71"/>
      <c r="W218" s="71"/>
      <c r="X218" s="71"/>
      <c r="Y218" s="71"/>
      <c r="Z218" s="71"/>
    </row>
    <row r="219" spans="22:26">
      <c r="V219" s="71"/>
      <c r="W219" s="71"/>
      <c r="X219" s="71"/>
      <c r="Y219" s="71"/>
      <c r="Z219" s="71"/>
    </row>
    <row r="220" spans="22:26">
      <c r="V220" s="71"/>
      <c r="W220" s="71"/>
      <c r="X220" s="71"/>
      <c r="Y220" s="71"/>
      <c r="Z220" s="71"/>
    </row>
    <row r="221" spans="22:26">
      <c r="V221" s="71"/>
      <c r="W221" s="71"/>
      <c r="X221" s="71"/>
      <c r="Y221" s="71"/>
      <c r="Z221" s="71"/>
    </row>
    <row r="222" spans="22:26">
      <c r="V222" s="71"/>
      <c r="W222" s="71"/>
      <c r="X222" s="71"/>
      <c r="Y222" s="71"/>
      <c r="Z222" s="71"/>
    </row>
    <row r="223" spans="22:26">
      <c r="V223" s="71"/>
      <c r="W223" s="71"/>
      <c r="X223" s="71"/>
      <c r="Y223" s="71"/>
      <c r="Z223" s="71"/>
    </row>
    <row r="224" spans="22:26">
      <c r="V224" s="71"/>
      <c r="W224" s="71"/>
      <c r="X224" s="71"/>
      <c r="Y224" s="71"/>
      <c r="Z224" s="71"/>
    </row>
    <row r="225" spans="22:26">
      <c r="V225" s="71"/>
      <c r="W225" s="71"/>
      <c r="X225" s="71"/>
      <c r="Y225" s="71"/>
      <c r="Z225" s="71"/>
    </row>
    <row r="226" spans="22:26">
      <c r="V226" s="71"/>
      <c r="W226" s="71"/>
      <c r="X226" s="71"/>
      <c r="Y226" s="71"/>
      <c r="Z226" s="71"/>
    </row>
    <row r="227" spans="22:26">
      <c r="V227" s="71"/>
      <c r="W227" s="71"/>
      <c r="X227" s="71"/>
      <c r="Y227" s="71"/>
      <c r="Z227" s="71"/>
    </row>
    <row r="228" spans="22:26">
      <c r="V228" s="71"/>
      <c r="W228" s="71"/>
      <c r="X228" s="71"/>
      <c r="Y228" s="71"/>
      <c r="Z228" s="71"/>
    </row>
    <row r="229" spans="22:26">
      <c r="V229" s="71"/>
      <c r="W229" s="71"/>
      <c r="X229" s="71"/>
      <c r="Y229" s="71"/>
      <c r="Z229" s="71"/>
    </row>
    <row r="230" spans="22:26">
      <c r="V230" s="71"/>
      <c r="W230" s="71"/>
      <c r="X230" s="71"/>
      <c r="Y230" s="71"/>
      <c r="Z230" s="71"/>
    </row>
    <row r="231" spans="22:26">
      <c r="V231" s="71"/>
      <c r="W231" s="71"/>
      <c r="X231" s="71"/>
      <c r="Y231" s="71"/>
      <c r="Z231" s="71"/>
    </row>
    <row r="232" spans="22:26">
      <c r="V232" s="71"/>
      <c r="W232" s="71"/>
      <c r="X232" s="71"/>
      <c r="Y232" s="71"/>
      <c r="Z232" s="71"/>
    </row>
    <row r="233" spans="22:26">
      <c r="V233" s="71"/>
      <c r="W233" s="71"/>
      <c r="X233" s="71"/>
      <c r="Y233" s="71"/>
      <c r="Z233" s="71"/>
    </row>
    <row r="234" spans="22:26">
      <c r="V234" s="71"/>
      <c r="W234" s="71"/>
      <c r="X234" s="71"/>
      <c r="Y234" s="71"/>
      <c r="Z234" s="71"/>
    </row>
    <row r="235" spans="22:26">
      <c r="V235" s="71"/>
      <c r="W235" s="71"/>
      <c r="X235" s="71"/>
      <c r="Y235" s="71"/>
      <c r="Z235" s="71"/>
    </row>
    <row r="236" spans="22:26">
      <c r="V236" s="71"/>
      <c r="W236" s="71"/>
      <c r="X236" s="71"/>
      <c r="Y236" s="71"/>
      <c r="Z236" s="71"/>
    </row>
    <row r="237" spans="22:26">
      <c r="V237" s="71"/>
      <c r="W237" s="71"/>
      <c r="X237" s="71"/>
      <c r="Y237" s="71"/>
      <c r="Z237" s="71"/>
    </row>
    <row r="238" spans="22:26">
      <c r="V238" s="71"/>
      <c r="W238" s="71"/>
      <c r="X238" s="71"/>
      <c r="Y238" s="71"/>
      <c r="Z238" s="71"/>
    </row>
    <row r="239" spans="22:26">
      <c r="V239" s="71"/>
      <c r="W239" s="71"/>
      <c r="X239" s="71"/>
      <c r="Y239" s="71"/>
      <c r="Z239" s="71"/>
    </row>
    <row r="240" spans="22:26">
      <c r="V240" s="71"/>
      <c r="W240" s="71"/>
      <c r="X240" s="71"/>
      <c r="Y240" s="71"/>
      <c r="Z240" s="71"/>
    </row>
    <row r="241" spans="22:26">
      <c r="V241" s="71"/>
      <c r="W241" s="71"/>
      <c r="X241" s="71"/>
      <c r="Y241" s="71"/>
      <c r="Z241" s="71"/>
    </row>
    <row r="242" spans="22:26">
      <c r="V242" s="71"/>
      <c r="W242" s="71"/>
      <c r="X242" s="71"/>
      <c r="Y242" s="71"/>
      <c r="Z242" s="71"/>
    </row>
    <row r="243" spans="22:26">
      <c r="V243" s="71"/>
      <c r="W243" s="71"/>
      <c r="X243" s="71"/>
      <c r="Y243" s="71"/>
      <c r="Z243" s="71"/>
    </row>
    <row r="244" spans="22:26">
      <c r="V244" s="71"/>
      <c r="W244" s="71"/>
      <c r="X244" s="71"/>
      <c r="Y244" s="71"/>
      <c r="Z244" s="71"/>
    </row>
    <row r="245" spans="22:26">
      <c r="V245" s="71"/>
      <c r="W245" s="71"/>
      <c r="X245" s="71"/>
      <c r="Y245" s="71"/>
      <c r="Z245" s="71"/>
    </row>
    <row r="246" spans="22:26">
      <c r="V246" s="71"/>
      <c r="W246" s="71"/>
      <c r="X246" s="71"/>
      <c r="Y246" s="71"/>
      <c r="Z246" s="71"/>
    </row>
    <row r="247" spans="22:26">
      <c r="V247" s="71"/>
      <c r="W247" s="71"/>
      <c r="X247" s="71"/>
      <c r="Y247" s="71"/>
      <c r="Z247" s="71"/>
    </row>
    <row r="248" spans="22:26">
      <c r="V248" s="71"/>
      <c r="W248" s="71"/>
      <c r="X248" s="71"/>
      <c r="Y248" s="71"/>
      <c r="Z248" s="71"/>
    </row>
    <row r="249" spans="22:26">
      <c r="V249" s="71"/>
      <c r="W249" s="71"/>
      <c r="X249" s="71"/>
      <c r="Y249" s="71"/>
      <c r="Z249" s="71"/>
    </row>
    <row r="250" spans="22:26">
      <c r="V250" s="71"/>
      <c r="W250" s="71"/>
      <c r="X250" s="71"/>
      <c r="Y250" s="71"/>
      <c r="Z250" s="71"/>
    </row>
    <row r="251" spans="22:26">
      <c r="V251" s="71"/>
      <c r="W251" s="71"/>
      <c r="X251" s="71"/>
      <c r="Y251" s="71"/>
      <c r="Z251" s="71"/>
    </row>
    <row r="252" spans="22:26">
      <c r="V252" s="71"/>
      <c r="W252" s="71"/>
      <c r="X252" s="71"/>
      <c r="Y252" s="71"/>
      <c r="Z252" s="71"/>
    </row>
    <row r="253" spans="22:26">
      <c r="V253" s="71"/>
      <c r="W253" s="71"/>
      <c r="X253" s="71"/>
      <c r="Y253" s="71"/>
      <c r="Z253" s="71"/>
    </row>
    <row r="254" spans="22:26">
      <c r="V254" s="71"/>
      <c r="W254" s="71"/>
      <c r="X254" s="71"/>
      <c r="Y254" s="71"/>
      <c r="Z254" s="71"/>
    </row>
    <row r="255" spans="22:26">
      <c r="V255" s="71"/>
      <c r="W255" s="71"/>
      <c r="X255" s="71"/>
      <c r="Y255" s="71"/>
      <c r="Z255" s="71"/>
    </row>
    <row r="256" spans="22:26">
      <c r="V256" s="71"/>
      <c r="W256" s="71"/>
      <c r="X256" s="71"/>
      <c r="Y256" s="71"/>
      <c r="Z256" s="71"/>
    </row>
    <row r="257" spans="22:26">
      <c r="V257" s="71"/>
      <c r="W257" s="71"/>
      <c r="X257" s="71"/>
      <c r="Y257" s="71"/>
      <c r="Z257" s="71"/>
    </row>
    <row r="258" spans="22:26">
      <c r="V258" s="71"/>
      <c r="W258" s="71"/>
      <c r="X258" s="71"/>
      <c r="Y258" s="71"/>
      <c r="Z258" s="71"/>
    </row>
    <row r="259" spans="22:26">
      <c r="V259" s="71"/>
      <c r="W259" s="71"/>
      <c r="X259" s="71"/>
      <c r="Y259" s="71"/>
      <c r="Z259" s="71"/>
    </row>
    <row r="260" spans="22:26">
      <c r="V260" s="71"/>
      <c r="W260" s="71"/>
      <c r="X260" s="71"/>
      <c r="Y260" s="71"/>
      <c r="Z260" s="71"/>
    </row>
    <row r="261" spans="22:26">
      <c r="V261" s="71"/>
      <c r="W261" s="71"/>
      <c r="X261" s="71"/>
      <c r="Y261" s="71"/>
      <c r="Z261" s="71"/>
    </row>
    <row r="262" spans="22:26">
      <c r="V262" s="71"/>
      <c r="W262" s="71"/>
      <c r="X262" s="71"/>
      <c r="Y262" s="71"/>
      <c r="Z262" s="71"/>
    </row>
    <row r="263" spans="22:26">
      <c r="V263" s="71"/>
      <c r="W263" s="71"/>
      <c r="X263" s="71"/>
      <c r="Y263" s="71"/>
      <c r="Z263" s="71"/>
    </row>
    <row r="264" spans="22:26">
      <c r="V264" s="71"/>
      <c r="W264" s="71"/>
      <c r="X264" s="71"/>
      <c r="Y264" s="71"/>
      <c r="Z264" s="71"/>
    </row>
    <row r="265" spans="22:26">
      <c r="V265" s="71"/>
      <c r="W265" s="71"/>
      <c r="X265" s="71"/>
      <c r="Y265" s="71"/>
      <c r="Z265" s="71"/>
    </row>
    <row r="266" spans="22:26">
      <c r="V266" s="71"/>
      <c r="W266" s="71"/>
      <c r="X266" s="71"/>
      <c r="Y266" s="71"/>
      <c r="Z266" s="71"/>
    </row>
    <row r="267" spans="22:26">
      <c r="V267" s="71"/>
      <c r="W267" s="71"/>
      <c r="X267" s="71"/>
      <c r="Y267" s="71"/>
      <c r="Z267" s="71"/>
    </row>
    <row r="268" spans="22:26">
      <c r="V268" s="71"/>
      <c r="W268" s="71"/>
      <c r="X268" s="71"/>
      <c r="Y268" s="71"/>
      <c r="Z268" s="71"/>
    </row>
    <row r="269" spans="22:26">
      <c r="V269" s="71"/>
      <c r="W269" s="71"/>
      <c r="X269" s="71"/>
      <c r="Y269" s="71"/>
      <c r="Z269" s="71"/>
    </row>
    <row r="270" spans="22:26">
      <c r="V270" s="71"/>
      <c r="W270" s="71"/>
      <c r="X270" s="71"/>
      <c r="Y270" s="71"/>
      <c r="Z270" s="71"/>
    </row>
    <row r="271" spans="22:26">
      <c r="V271" s="71"/>
      <c r="W271" s="71"/>
      <c r="X271" s="71"/>
      <c r="Y271" s="71"/>
      <c r="Z271" s="71"/>
    </row>
    <row r="272" spans="22:26">
      <c r="V272" s="71"/>
      <c r="W272" s="71"/>
      <c r="X272" s="71"/>
      <c r="Y272" s="71"/>
      <c r="Z272" s="71"/>
    </row>
    <row r="273" spans="22:26">
      <c r="V273" s="71"/>
      <c r="W273" s="71"/>
      <c r="X273" s="71"/>
      <c r="Y273" s="71"/>
      <c r="Z273" s="71"/>
    </row>
    <row r="274" spans="22:26">
      <c r="V274" s="71"/>
      <c r="W274" s="71"/>
      <c r="X274" s="71"/>
      <c r="Y274" s="71"/>
      <c r="Z274" s="71"/>
    </row>
    <row r="275" spans="22:26">
      <c r="V275" s="71"/>
      <c r="W275" s="71"/>
      <c r="X275" s="71"/>
      <c r="Y275" s="71"/>
      <c r="Z275" s="71"/>
    </row>
    <row r="276" spans="22:26">
      <c r="V276" s="71"/>
      <c r="W276" s="71"/>
      <c r="X276" s="71"/>
      <c r="Y276" s="71"/>
      <c r="Z276" s="71"/>
    </row>
    <row r="277" spans="22:26">
      <c r="V277" s="71"/>
      <c r="W277" s="71"/>
      <c r="X277" s="71"/>
      <c r="Y277" s="71"/>
      <c r="Z277" s="71"/>
    </row>
    <row r="278" spans="22:26">
      <c r="V278" s="71"/>
      <c r="W278" s="71"/>
      <c r="X278" s="71"/>
      <c r="Y278" s="71"/>
      <c r="Z278" s="71"/>
    </row>
    <row r="279" spans="22:26">
      <c r="V279" s="71"/>
      <c r="W279" s="71"/>
      <c r="X279" s="71"/>
      <c r="Y279" s="71"/>
      <c r="Z279" s="71"/>
    </row>
    <row r="280" spans="22:26">
      <c r="V280" s="71"/>
      <c r="W280" s="71"/>
      <c r="X280" s="71"/>
      <c r="Y280" s="71"/>
      <c r="Z280" s="71"/>
    </row>
    <row r="281" spans="22:26">
      <c r="V281" s="71"/>
      <c r="W281" s="71"/>
      <c r="X281" s="71"/>
      <c r="Y281" s="71"/>
      <c r="Z281" s="71"/>
    </row>
    <row r="282" spans="22:26">
      <c r="V282" s="71"/>
      <c r="W282" s="71"/>
      <c r="X282" s="71"/>
      <c r="Y282" s="71"/>
      <c r="Z282" s="71"/>
    </row>
    <row r="283" spans="22:26">
      <c r="V283" s="71"/>
      <c r="W283" s="71"/>
      <c r="X283" s="71"/>
      <c r="Y283" s="71"/>
      <c r="Z283" s="71"/>
    </row>
    <row r="284" spans="22:26">
      <c r="V284" s="71"/>
      <c r="W284" s="71"/>
      <c r="X284" s="71"/>
      <c r="Y284" s="71"/>
      <c r="Z284" s="71"/>
    </row>
    <row r="285" spans="22:26">
      <c r="V285" s="71"/>
      <c r="W285" s="71"/>
      <c r="X285" s="71"/>
      <c r="Y285" s="71"/>
      <c r="Z285" s="71"/>
    </row>
    <row r="286" spans="22:26">
      <c r="V286" s="71"/>
      <c r="W286" s="71"/>
      <c r="X286" s="71"/>
      <c r="Y286" s="71"/>
      <c r="Z286" s="71"/>
    </row>
    <row r="287" spans="22:26">
      <c r="V287" s="71"/>
      <c r="W287" s="71"/>
      <c r="X287" s="71"/>
      <c r="Y287" s="71"/>
      <c r="Z287" s="71"/>
    </row>
    <row r="288" spans="22:26">
      <c r="V288" s="71"/>
      <c r="W288" s="71"/>
      <c r="X288" s="71"/>
      <c r="Y288" s="71"/>
      <c r="Z288" s="71"/>
    </row>
    <row r="289" spans="22:26">
      <c r="V289" s="71"/>
      <c r="W289" s="71"/>
      <c r="X289" s="71"/>
      <c r="Y289" s="71"/>
      <c r="Z289" s="71"/>
    </row>
    <row r="290" spans="22:26">
      <c r="V290" s="71"/>
      <c r="W290" s="71"/>
      <c r="X290" s="71"/>
      <c r="Y290" s="71"/>
      <c r="Z290" s="71"/>
    </row>
    <row r="291" spans="22:26">
      <c r="V291" s="71"/>
      <c r="W291" s="71"/>
      <c r="X291" s="71"/>
      <c r="Y291" s="71"/>
      <c r="Z291" s="71"/>
    </row>
    <row r="292" spans="22:26">
      <c r="V292" s="71"/>
      <c r="W292" s="71"/>
      <c r="X292" s="71"/>
      <c r="Y292" s="71"/>
      <c r="Z292" s="71"/>
    </row>
    <row r="293" spans="22:26">
      <c r="V293" s="71"/>
      <c r="W293" s="71"/>
      <c r="X293" s="71"/>
      <c r="Y293" s="71"/>
      <c r="Z293" s="71"/>
    </row>
    <row r="294" spans="22:26">
      <c r="V294" s="71"/>
      <c r="W294" s="71"/>
      <c r="X294" s="71"/>
      <c r="Y294" s="71"/>
      <c r="Z294" s="71"/>
    </row>
    <row r="295" spans="22:26">
      <c r="V295" s="71"/>
      <c r="W295" s="71"/>
      <c r="X295" s="71"/>
      <c r="Y295" s="71"/>
      <c r="Z295" s="71"/>
    </row>
    <row r="296" spans="22:26">
      <c r="V296" s="71"/>
      <c r="W296" s="71"/>
      <c r="X296" s="71"/>
      <c r="Y296" s="71"/>
      <c r="Z296" s="71"/>
    </row>
    <row r="297" spans="22:26">
      <c r="V297" s="71"/>
      <c r="W297" s="71"/>
      <c r="X297" s="71"/>
      <c r="Y297" s="71"/>
      <c r="Z297" s="71"/>
    </row>
    <row r="298" spans="22:26">
      <c r="V298" s="71"/>
      <c r="W298" s="71"/>
      <c r="X298" s="71"/>
      <c r="Y298" s="71"/>
      <c r="Z298" s="71"/>
    </row>
    <row r="299" spans="22:26">
      <c r="V299" s="71"/>
      <c r="W299" s="71"/>
      <c r="X299" s="71"/>
      <c r="Y299" s="71"/>
      <c r="Z299" s="71"/>
    </row>
    <row r="300" spans="22:26">
      <c r="V300" s="71"/>
      <c r="W300" s="71"/>
      <c r="X300" s="71"/>
      <c r="Y300" s="71"/>
      <c r="Z300" s="71"/>
    </row>
    <row r="301" spans="22:26">
      <c r="V301" s="71"/>
      <c r="W301" s="71"/>
      <c r="X301" s="71"/>
      <c r="Y301" s="71"/>
      <c r="Z301" s="71"/>
    </row>
    <row r="302" spans="22:26">
      <c r="V302" s="71"/>
      <c r="W302" s="71"/>
      <c r="X302" s="71"/>
      <c r="Y302" s="71"/>
      <c r="Z302" s="71"/>
    </row>
    <row r="303" spans="22:26">
      <c r="V303" s="71"/>
      <c r="W303" s="71"/>
      <c r="X303" s="71"/>
      <c r="Y303" s="71"/>
      <c r="Z303" s="71"/>
    </row>
    <row r="304" spans="22:26">
      <c r="V304" s="71"/>
      <c r="W304" s="71"/>
      <c r="X304" s="71"/>
      <c r="Y304" s="71"/>
      <c r="Z304" s="71"/>
    </row>
    <row r="305" spans="22:26">
      <c r="V305" s="71"/>
      <c r="W305" s="71"/>
      <c r="X305" s="71"/>
      <c r="Y305" s="71"/>
      <c r="Z305" s="71"/>
    </row>
    <row r="306" spans="22:26">
      <c r="V306" s="71"/>
      <c r="W306" s="71"/>
      <c r="X306" s="71"/>
      <c r="Y306" s="71"/>
      <c r="Z306" s="71"/>
    </row>
    <row r="307" spans="22:26">
      <c r="V307" s="71"/>
      <c r="W307" s="71"/>
      <c r="X307" s="71"/>
      <c r="Y307" s="71"/>
      <c r="Z307" s="71"/>
    </row>
    <row r="308" spans="22:26">
      <c r="V308" s="71"/>
      <c r="W308" s="71"/>
      <c r="X308" s="71"/>
      <c r="Y308" s="71"/>
      <c r="Z308" s="71"/>
    </row>
    <row r="309" spans="22:26">
      <c r="V309" s="71"/>
      <c r="W309" s="71"/>
      <c r="X309" s="71"/>
      <c r="Y309" s="71"/>
      <c r="Z309" s="71"/>
    </row>
    <row r="310" spans="22:26">
      <c r="V310" s="71"/>
      <c r="W310" s="71"/>
      <c r="X310" s="71"/>
      <c r="Y310" s="71"/>
      <c r="Z310" s="71"/>
    </row>
    <row r="311" spans="22:26">
      <c r="V311" s="71"/>
      <c r="W311" s="71"/>
      <c r="X311" s="71"/>
      <c r="Y311" s="71"/>
      <c r="Z311" s="71"/>
    </row>
    <row r="312" spans="22:26">
      <c r="V312" s="71"/>
      <c r="W312" s="71"/>
      <c r="X312" s="71"/>
      <c r="Y312" s="71"/>
      <c r="Z312" s="71"/>
    </row>
    <row r="313" spans="22:26">
      <c r="V313" s="71"/>
      <c r="W313" s="71"/>
      <c r="X313" s="71"/>
      <c r="Y313" s="71"/>
      <c r="Z313" s="71"/>
    </row>
    <row r="314" spans="22:26">
      <c r="V314" s="71"/>
      <c r="W314" s="71"/>
      <c r="X314" s="71"/>
      <c r="Y314" s="71"/>
      <c r="Z314" s="71"/>
    </row>
    <row r="315" spans="22:26">
      <c r="V315" s="71"/>
      <c r="W315" s="71"/>
      <c r="X315" s="71"/>
      <c r="Y315" s="71"/>
      <c r="Z315" s="71"/>
    </row>
    <row r="316" spans="22:26">
      <c r="V316" s="71"/>
      <c r="W316" s="71"/>
      <c r="X316" s="71"/>
      <c r="Y316" s="71"/>
      <c r="Z316" s="71"/>
    </row>
    <row r="317" spans="22:26">
      <c r="V317" s="71"/>
      <c r="W317" s="71"/>
      <c r="X317" s="71"/>
      <c r="Y317" s="71"/>
      <c r="Z317" s="71"/>
    </row>
    <row r="318" spans="22:26">
      <c r="V318" s="71"/>
      <c r="W318" s="71"/>
      <c r="X318" s="71"/>
      <c r="Y318" s="71"/>
      <c r="Z318" s="71"/>
    </row>
    <row r="319" spans="22:26">
      <c r="V319" s="71"/>
      <c r="W319" s="71"/>
      <c r="X319" s="71"/>
      <c r="Y319" s="71"/>
      <c r="Z319" s="71"/>
    </row>
    <row r="320" spans="22:26">
      <c r="V320" s="71"/>
      <c r="W320" s="71"/>
      <c r="X320" s="71"/>
      <c r="Y320" s="71"/>
      <c r="Z320" s="71"/>
    </row>
    <row r="321" spans="22:26">
      <c r="V321" s="71"/>
      <c r="W321" s="71"/>
      <c r="X321" s="71"/>
      <c r="Y321" s="71"/>
      <c r="Z321" s="71"/>
    </row>
    <row r="322" spans="22:26">
      <c r="V322" s="71"/>
      <c r="W322" s="71"/>
      <c r="X322" s="71"/>
      <c r="Y322" s="71"/>
      <c r="Z322" s="71"/>
    </row>
    <row r="323" spans="22:26">
      <c r="V323" s="71"/>
      <c r="W323" s="71"/>
      <c r="X323" s="71"/>
      <c r="Y323" s="71"/>
      <c r="Z323" s="71"/>
    </row>
    <row r="324" spans="22:26">
      <c r="V324" s="71"/>
      <c r="W324" s="71"/>
      <c r="X324" s="71"/>
      <c r="Y324" s="71"/>
      <c r="Z324" s="71"/>
    </row>
    <row r="325" spans="22:26">
      <c r="V325" s="71"/>
      <c r="W325" s="71"/>
      <c r="X325" s="71"/>
      <c r="Y325" s="71"/>
      <c r="Z325" s="71"/>
    </row>
    <row r="326" spans="22:26">
      <c r="V326" s="71"/>
      <c r="W326" s="71"/>
      <c r="X326" s="71"/>
      <c r="Y326" s="71"/>
      <c r="Z326" s="71"/>
    </row>
    <row r="327" spans="22:26">
      <c r="V327" s="71"/>
      <c r="W327" s="71"/>
      <c r="X327" s="71"/>
      <c r="Y327" s="71"/>
      <c r="Z327" s="71"/>
    </row>
    <row r="328" spans="22:26">
      <c r="V328" s="71"/>
      <c r="W328" s="71"/>
      <c r="X328" s="71"/>
      <c r="Y328" s="71"/>
      <c r="Z328" s="71"/>
    </row>
    <row r="329" spans="22:26">
      <c r="V329" s="71"/>
      <c r="W329" s="71"/>
      <c r="X329" s="71"/>
      <c r="Y329" s="71"/>
      <c r="Z329" s="71"/>
    </row>
    <row r="330" spans="22:26">
      <c r="V330" s="71"/>
      <c r="W330" s="71"/>
      <c r="X330" s="71"/>
      <c r="Y330" s="71"/>
      <c r="Z330" s="71"/>
    </row>
    <row r="331" spans="22:26">
      <c r="V331" s="71"/>
      <c r="W331" s="71"/>
      <c r="X331" s="71"/>
      <c r="Y331" s="71"/>
      <c r="Z331" s="71"/>
    </row>
    <row r="332" spans="22:26">
      <c r="V332" s="71"/>
      <c r="W332" s="71"/>
      <c r="X332" s="71"/>
      <c r="Y332" s="71"/>
      <c r="Z332" s="71"/>
    </row>
    <row r="333" spans="22:26">
      <c r="V333" s="71"/>
      <c r="W333" s="71"/>
      <c r="X333" s="71"/>
      <c r="Y333" s="71"/>
      <c r="Z333" s="71"/>
    </row>
    <row r="334" spans="22:26">
      <c r="V334" s="71"/>
      <c r="W334" s="71"/>
      <c r="X334" s="71"/>
      <c r="Y334" s="71"/>
      <c r="Z334" s="71"/>
    </row>
    <row r="335" spans="22:26">
      <c r="V335" s="71"/>
      <c r="W335" s="71"/>
      <c r="X335" s="71"/>
      <c r="Y335" s="71"/>
      <c r="Z335" s="71"/>
    </row>
    <row r="336" spans="22:26">
      <c r="V336" s="71"/>
      <c r="W336" s="71"/>
      <c r="X336" s="71"/>
      <c r="Y336" s="71"/>
      <c r="Z336" s="71"/>
    </row>
    <row r="337" spans="22:26">
      <c r="V337" s="71"/>
      <c r="W337" s="71"/>
      <c r="X337" s="71"/>
      <c r="Y337" s="71"/>
      <c r="Z337" s="71"/>
    </row>
    <row r="338" spans="22:26">
      <c r="V338" s="71"/>
      <c r="W338" s="71"/>
      <c r="X338" s="71"/>
      <c r="Y338" s="71"/>
      <c r="Z338" s="71"/>
    </row>
    <row r="339" spans="22:26">
      <c r="V339" s="71"/>
      <c r="W339" s="71"/>
      <c r="X339" s="71"/>
      <c r="Y339" s="71"/>
      <c r="Z339" s="71"/>
    </row>
    <row r="340" spans="22:26">
      <c r="V340" s="71"/>
      <c r="W340" s="71"/>
      <c r="X340" s="71"/>
      <c r="Y340" s="71"/>
      <c r="Z340" s="71"/>
    </row>
    <row r="341" spans="22:26">
      <c r="V341" s="71"/>
      <c r="W341" s="71"/>
      <c r="X341" s="71"/>
      <c r="Y341" s="71"/>
      <c r="Z341" s="71"/>
    </row>
    <row r="342" spans="22:26">
      <c r="V342" s="71"/>
      <c r="W342" s="71"/>
      <c r="X342" s="71"/>
      <c r="Y342" s="71"/>
      <c r="Z342" s="71"/>
    </row>
    <row r="343" spans="22:26">
      <c r="V343" s="71"/>
      <c r="W343" s="71"/>
      <c r="X343" s="71"/>
      <c r="Y343" s="71"/>
      <c r="Z343" s="71"/>
    </row>
    <row r="344" spans="22:26">
      <c r="V344" s="71"/>
      <c r="W344" s="71"/>
      <c r="X344" s="71"/>
      <c r="Y344" s="71"/>
      <c r="Z344" s="71"/>
    </row>
    <row r="345" spans="22:26">
      <c r="V345" s="71"/>
      <c r="W345" s="71"/>
      <c r="X345" s="71"/>
      <c r="Y345" s="71"/>
      <c r="Z345" s="71"/>
    </row>
    <row r="346" spans="22:26">
      <c r="V346" s="71"/>
      <c r="W346" s="71"/>
      <c r="X346" s="71"/>
      <c r="Y346" s="71"/>
      <c r="Z346" s="71"/>
    </row>
    <row r="347" spans="22:26">
      <c r="V347" s="71"/>
      <c r="W347" s="71"/>
      <c r="X347" s="71"/>
      <c r="Y347" s="71"/>
      <c r="Z347" s="71"/>
    </row>
    <row r="348" spans="22:26">
      <c r="V348" s="71"/>
      <c r="W348" s="71"/>
      <c r="X348" s="71"/>
      <c r="Y348" s="71"/>
      <c r="Z348" s="71"/>
    </row>
    <row r="349" spans="22:26">
      <c r="V349" s="71"/>
      <c r="W349" s="71"/>
      <c r="X349" s="71"/>
      <c r="Y349" s="71"/>
      <c r="Z349" s="71"/>
    </row>
    <row r="350" spans="22:26">
      <c r="V350" s="71"/>
      <c r="W350" s="71"/>
      <c r="X350" s="71"/>
      <c r="Y350" s="71"/>
      <c r="Z350" s="71"/>
    </row>
    <row r="351" spans="22:26">
      <c r="V351" s="71"/>
      <c r="W351" s="71"/>
      <c r="X351" s="71"/>
      <c r="Y351" s="71"/>
      <c r="Z351" s="71"/>
    </row>
    <row r="352" spans="22:26">
      <c r="V352" s="71"/>
      <c r="W352" s="71"/>
      <c r="X352" s="71"/>
      <c r="Y352" s="71"/>
      <c r="Z352" s="71"/>
    </row>
    <row r="353" spans="22:26">
      <c r="V353" s="71"/>
      <c r="W353" s="71"/>
      <c r="X353" s="71"/>
      <c r="Y353" s="71"/>
      <c r="Z353" s="71"/>
    </row>
    <row r="354" spans="22:26">
      <c r="V354" s="71"/>
      <c r="W354" s="71"/>
      <c r="X354" s="71"/>
      <c r="Y354" s="71"/>
      <c r="Z354" s="71"/>
    </row>
    <row r="355" spans="22:26">
      <c r="V355" s="71"/>
      <c r="W355" s="71"/>
      <c r="X355" s="71"/>
      <c r="Y355" s="71"/>
      <c r="Z355" s="71"/>
    </row>
    <row r="356" spans="22:26">
      <c r="V356" s="71"/>
      <c r="W356" s="71"/>
      <c r="X356" s="71"/>
      <c r="Y356" s="71"/>
      <c r="Z356" s="71"/>
    </row>
    <row r="357" spans="22:26">
      <c r="V357" s="71"/>
      <c r="W357" s="71"/>
      <c r="X357" s="71"/>
      <c r="Y357" s="71"/>
      <c r="Z357" s="71"/>
    </row>
    <row r="358" spans="22:26">
      <c r="V358" s="71"/>
      <c r="W358" s="71"/>
      <c r="X358" s="71"/>
      <c r="Y358" s="71"/>
      <c r="Z358" s="71"/>
    </row>
    <row r="359" spans="22:26">
      <c r="V359" s="71"/>
      <c r="W359" s="71"/>
      <c r="X359" s="71"/>
      <c r="Y359" s="71"/>
      <c r="Z359" s="71"/>
    </row>
    <row r="360" spans="22:26">
      <c r="V360" s="71"/>
      <c r="W360" s="71"/>
      <c r="X360" s="71"/>
      <c r="Y360" s="71"/>
      <c r="Z360" s="71"/>
    </row>
    <row r="361" spans="22:26">
      <c r="V361" s="71"/>
      <c r="W361" s="71"/>
      <c r="X361" s="71"/>
      <c r="Y361" s="71"/>
      <c r="Z361" s="71"/>
    </row>
    <row r="362" spans="22:26">
      <c r="V362" s="71"/>
      <c r="W362" s="71"/>
      <c r="X362" s="71"/>
      <c r="Y362" s="71"/>
      <c r="Z362" s="71"/>
    </row>
    <row r="363" spans="22:26">
      <c r="V363" s="71"/>
      <c r="W363" s="71"/>
      <c r="X363" s="71"/>
      <c r="Y363" s="71"/>
      <c r="Z363" s="71"/>
    </row>
    <row r="364" spans="22:26">
      <c r="V364" s="71"/>
      <c r="W364" s="71"/>
      <c r="X364" s="71"/>
      <c r="Y364" s="71"/>
      <c r="Z364" s="71"/>
    </row>
    <row r="365" spans="22:26">
      <c r="V365" s="71"/>
      <c r="W365" s="71"/>
      <c r="X365" s="71"/>
      <c r="Y365" s="71"/>
      <c r="Z365" s="71"/>
    </row>
    <row r="366" spans="22:26">
      <c r="V366" s="71"/>
      <c r="W366" s="71"/>
      <c r="X366" s="71"/>
      <c r="Y366" s="71"/>
      <c r="Z366" s="71"/>
    </row>
    <row r="367" spans="22:26">
      <c r="V367" s="71"/>
      <c r="W367" s="71"/>
      <c r="X367" s="71"/>
      <c r="Y367" s="71"/>
      <c r="Z367" s="71"/>
    </row>
    <row r="368" spans="22:26">
      <c r="V368" s="71"/>
      <c r="W368" s="71"/>
      <c r="X368" s="71"/>
      <c r="Y368" s="71"/>
      <c r="Z368" s="71"/>
    </row>
    <row r="369" spans="22:26">
      <c r="V369" s="71"/>
      <c r="W369" s="71"/>
      <c r="X369" s="71"/>
      <c r="Y369" s="71"/>
      <c r="Z369" s="71"/>
    </row>
    <row r="370" spans="22:26">
      <c r="V370" s="71"/>
      <c r="W370" s="71"/>
      <c r="X370" s="71"/>
      <c r="Y370" s="71"/>
      <c r="Z370" s="71"/>
    </row>
    <row r="371" spans="22:26">
      <c r="V371" s="71"/>
      <c r="W371" s="71"/>
      <c r="X371" s="71"/>
      <c r="Y371" s="71"/>
      <c r="Z371" s="71"/>
    </row>
    <row r="372" spans="22:26">
      <c r="V372" s="71"/>
      <c r="W372" s="71"/>
      <c r="X372" s="71"/>
      <c r="Y372" s="71"/>
      <c r="Z372" s="71"/>
    </row>
    <row r="373" spans="22:26">
      <c r="V373" s="71"/>
      <c r="W373" s="71"/>
      <c r="X373" s="71"/>
      <c r="Y373" s="71"/>
      <c r="Z373" s="71"/>
    </row>
    <row r="374" spans="22:26">
      <c r="V374" s="71"/>
      <c r="W374" s="71"/>
      <c r="X374" s="71"/>
      <c r="Y374" s="71"/>
      <c r="Z374" s="71"/>
    </row>
    <row r="375" spans="22:26">
      <c r="V375" s="71"/>
      <c r="W375" s="71"/>
      <c r="X375" s="71"/>
      <c r="Y375" s="71"/>
      <c r="Z375" s="71"/>
    </row>
    <row r="376" spans="22:26">
      <c r="V376" s="71"/>
      <c r="W376" s="71"/>
      <c r="X376" s="71"/>
      <c r="Y376" s="71"/>
      <c r="Z376" s="71"/>
    </row>
    <row r="377" spans="22:26">
      <c r="V377" s="71"/>
      <c r="W377" s="71"/>
      <c r="X377" s="71"/>
      <c r="Y377" s="71"/>
      <c r="Z377" s="71"/>
    </row>
    <row r="378" spans="22:26">
      <c r="V378" s="71"/>
      <c r="W378" s="71"/>
      <c r="X378" s="71"/>
      <c r="Y378" s="71"/>
      <c r="Z378" s="71"/>
    </row>
    <row r="379" spans="22:26">
      <c r="V379" s="71"/>
      <c r="W379" s="71"/>
      <c r="X379" s="71"/>
      <c r="Y379" s="71"/>
      <c r="Z379" s="71"/>
    </row>
    <row r="380" spans="22:26">
      <c r="V380" s="71"/>
      <c r="W380" s="71"/>
      <c r="X380" s="71"/>
      <c r="Y380" s="71"/>
      <c r="Z380" s="71"/>
    </row>
    <row r="381" spans="22:26">
      <c r="V381" s="71"/>
      <c r="W381" s="71"/>
      <c r="X381" s="71"/>
      <c r="Y381" s="71"/>
      <c r="Z381" s="71"/>
    </row>
    <row r="382" spans="22:26">
      <c r="V382" s="71"/>
      <c r="W382" s="71"/>
      <c r="X382" s="71"/>
      <c r="Y382" s="71"/>
      <c r="Z382" s="71"/>
    </row>
    <row r="383" spans="22:26">
      <c r="V383" s="71"/>
      <c r="W383" s="71"/>
      <c r="X383" s="71"/>
      <c r="Y383" s="71"/>
      <c r="Z383" s="71"/>
    </row>
    <row r="384" spans="22:26">
      <c r="V384" s="71"/>
      <c r="W384" s="71"/>
      <c r="X384" s="71"/>
      <c r="Y384" s="71"/>
      <c r="Z384" s="71"/>
    </row>
    <row r="385" spans="22:26">
      <c r="V385" s="71"/>
      <c r="W385" s="71"/>
      <c r="X385" s="71"/>
      <c r="Y385" s="71"/>
      <c r="Z385" s="71"/>
    </row>
    <row r="386" spans="22:26">
      <c r="V386" s="71"/>
      <c r="W386" s="71"/>
      <c r="X386" s="71"/>
      <c r="Y386" s="71"/>
      <c r="Z386" s="71"/>
    </row>
    <row r="387" spans="22:26">
      <c r="V387" s="71"/>
      <c r="W387" s="71"/>
      <c r="X387" s="71"/>
      <c r="Y387" s="71"/>
      <c r="Z387" s="71"/>
    </row>
    <row r="388" spans="22:26">
      <c r="V388" s="71"/>
      <c r="W388" s="71"/>
      <c r="X388" s="71"/>
      <c r="Y388" s="71"/>
      <c r="Z388" s="71"/>
    </row>
    <row r="389" spans="22:26">
      <c r="V389" s="71"/>
      <c r="W389" s="71"/>
      <c r="X389" s="71"/>
      <c r="Y389" s="71"/>
      <c r="Z389" s="71"/>
    </row>
    <row r="390" spans="22:26">
      <c r="V390" s="71"/>
      <c r="W390" s="71"/>
      <c r="X390" s="71"/>
      <c r="Y390" s="71"/>
      <c r="Z390" s="71"/>
    </row>
    <row r="391" spans="22:26">
      <c r="V391" s="71"/>
      <c r="W391" s="71"/>
      <c r="X391" s="71"/>
      <c r="Y391" s="71"/>
      <c r="Z391" s="71"/>
    </row>
    <row r="392" spans="22:26">
      <c r="V392" s="71"/>
      <c r="W392" s="71"/>
      <c r="X392" s="71"/>
      <c r="Y392" s="71"/>
      <c r="Z392" s="71"/>
    </row>
    <row r="393" spans="22:26">
      <c r="V393" s="71"/>
      <c r="W393" s="71"/>
      <c r="X393" s="71"/>
      <c r="Y393" s="71"/>
      <c r="Z393" s="71"/>
    </row>
    <row r="394" spans="22:26">
      <c r="V394" s="71"/>
      <c r="W394" s="71"/>
      <c r="X394" s="71"/>
      <c r="Y394" s="71"/>
      <c r="Z394" s="71"/>
    </row>
    <row r="395" spans="22:26">
      <c r="V395" s="71"/>
      <c r="W395" s="71"/>
      <c r="X395" s="71"/>
      <c r="Y395" s="71"/>
      <c r="Z395" s="71"/>
    </row>
    <row r="396" spans="22:26">
      <c r="V396" s="71"/>
      <c r="W396" s="71"/>
      <c r="X396" s="71"/>
      <c r="Y396" s="71"/>
      <c r="Z396" s="71"/>
    </row>
    <row r="397" spans="22:26">
      <c r="V397" s="71"/>
      <c r="W397" s="71"/>
      <c r="X397" s="71"/>
      <c r="Y397" s="71"/>
      <c r="Z397" s="71"/>
    </row>
    <row r="398" spans="22:26">
      <c r="V398" s="71"/>
      <c r="W398" s="71"/>
      <c r="X398" s="71"/>
      <c r="Y398" s="71"/>
      <c r="Z398" s="71"/>
    </row>
    <row r="399" spans="22:26">
      <c r="V399" s="71"/>
      <c r="W399" s="71"/>
      <c r="X399" s="71"/>
      <c r="Y399" s="71"/>
      <c r="Z399" s="71"/>
    </row>
    <row r="400" spans="22:26">
      <c r="V400" s="71"/>
      <c r="W400" s="71"/>
      <c r="X400" s="71"/>
      <c r="Y400" s="71"/>
      <c r="Z400" s="71"/>
    </row>
    <row r="401" spans="22:26">
      <c r="V401" s="71"/>
      <c r="W401" s="71"/>
      <c r="X401" s="71"/>
      <c r="Y401" s="71"/>
      <c r="Z401" s="71"/>
    </row>
    <row r="402" spans="22:26">
      <c r="V402" s="71"/>
      <c r="W402" s="71"/>
      <c r="X402" s="71"/>
      <c r="Y402" s="71"/>
      <c r="Z402" s="71"/>
    </row>
    <row r="403" spans="22:26">
      <c r="V403" s="71"/>
      <c r="W403" s="71"/>
      <c r="X403" s="71"/>
      <c r="Y403" s="71"/>
      <c r="Z403" s="71"/>
    </row>
    <row r="404" spans="22:26">
      <c r="V404" s="71"/>
      <c r="W404" s="71"/>
      <c r="X404" s="71"/>
      <c r="Y404" s="71"/>
      <c r="Z404" s="71"/>
    </row>
    <row r="405" spans="22:26">
      <c r="V405" s="71"/>
      <c r="W405" s="71"/>
      <c r="X405" s="71"/>
      <c r="Y405" s="71"/>
      <c r="Z405" s="71"/>
    </row>
    <row r="406" spans="22:26">
      <c r="V406" s="71"/>
      <c r="W406" s="71"/>
      <c r="X406" s="71"/>
      <c r="Y406" s="71"/>
      <c r="Z406" s="71"/>
    </row>
    <row r="407" spans="22:26">
      <c r="V407" s="71"/>
      <c r="W407" s="71"/>
      <c r="X407" s="71"/>
      <c r="Y407" s="71"/>
      <c r="Z407" s="71"/>
    </row>
    <row r="408" spans="22:26">
      <c r="V408" s="71"/>
      <c r="W408" s="71"/>
      <c r="X408" s="71"/>
      <c r="Y408" s="71"/>
      <c r="Z408" s="71"/>
    </row>
    <row r="409" spans="22:26">
      <c r="V409" s="71"/>
      <c r="W409" s="71"/>
      <c r="X409" s="71"/>
      <c r="Y409" s="71"/>
      <c r="Z409" s="71"/>
    </row>
    <row r="410" spans="22:26">
      <c r="V410" s="71"/>
      <c r="W410" s="71"/>
      <c r="X410" s="71"/>
      <c r="Y410" s="71"/>
      <c r="Z410" s="71"/>
    </row>
    <row r="411" spans="22:26">
      <c r="V411" s="71"/>
      <c r="W411" s="71"/>
      <c r="X411" s="71"/>
      <c r="Y411" s="71"/>
      <c r="Z411" s="71"/>
    </row>
    <row r="412" spans="22:26">
      <c r="V412" s="71"/>
      <c r="W412" s="71"/>
      <c r="X412" s="71"/>
      <c r="Y412" s="71"/>
      <c r="Z412" s="71"/>
    </row>
    <row r="413" spans="22:26">
      <c r="V413" s="71"/>
      <c r="W413" s="71"/>
      <c r="X413" s="71"/>
      <c r="Y413" s="71"/>
      <c r="Z413" s="71"/>
    </row>
    <row r="414" spans="22:26">
      <c r="V414" s="71"/>
      <c r="W414" s="71"/>
      <c r="X414" s="71"/>
      <c r="Y414" s="71"/>
      <c r="Z414" s="71"/>
    </row>
    <row r="415" spans="22:26">
      <c r="V415" s="71"/>
      <c r="W415" s="71"/>
      <c r="X415" s="71"/>
      <c r="Y415" s="71"/>
      <c r="Z415" s="71"/>
    </row>
    <row r="416" spans="22:26">
      <c r="V416" s="71"/>
      <c r="W416" s="71"/>
      <c r="X416" s="71"/>
      <c r="Y416" s="71"/>
      <c r="Z416" s="71"/>
    </row>
    <row r="417" spans="22:26">
      <c r="V417" s="71"/>
      <c r="W417" s="71"/>
      <c r="X417" s="71"/>
      <c r="Y417" s="71"/>
      <c r="Z417" s="71"/>
    </row>
    <row r="418" spans="22:26">
      <c r="V418" s="71"/>
      <c r="W418" s="71"/>
      <c r="X418" s="71"/>
      <c r="Y418" s="71"/>
      <c r="Z418" s="71"/>
    </row>
    <row r="419" spans="22:26">
      <c r="V419" s="71"/>
      <c r="W419" s="71"/>
      <c r="X419" s="71"/>
      <c r="Y419" s="71"/>
      <c r="Z419" s="71"/>
    </row>
    <row r="420" spans="22:26">
      <c r="V420" s="71"/>
      <c r="W420" s="71"/>
      <c r="X420" s="71"/>
      <c r="Y420" s="71"/>
      <c r="Z420" s="71"/>
    </row>
    <row r="421" spans="22:26">
      <c r="V421" s="71"/>
      <c r="W421" s="71"/>
      <c r="X421" s="71"/>
      <c r="Y421" s="71"/>
      <c r="Z421" s="71"/>
    </row>
    <row r="422" spans="22:26">
      <c r="V422" s="71"/>
      <c r="W422" s="71"/>
      <c r="X422" s="71"/>
      <c r="Y422" s="71"/>
      <c r="Z422" s="71"/>
    </row>
    <row r="423" spans="22:26">
      <c r="V423" s="71"/>
      <c r="W423" s="71"/>
      <c r="X423" s="71"/>
      <c r="Y423" s="71"/>
      <c r="Z423" s="71"/>
    </row>
    <row r="424" spans="22:26">
      <c r="V424" s="71"/>
      <c r="W424" s="71"/>
      <c r="X424" s="71"/>
      <c r="Y424" s="71"/>
      <c r="Z424" s="71"/>
    </row>
    <row r="425" spans="22:26">
      <c r="V425" s="71"/>
      <c r="W425" s="71"/>
      <c r="X425" s="71"/>
      <c r="Y425" s="71"/>
      <c r="Z425" s="71"/>
    </row>
    <row r="426" spans="22:26">
      <c r="V426" s="71"/>
      <c r="W426" s="71"/>
      <c r="X426" s="71"/>
      <c r="Y426" s="71"/>
      <c r="Z426" s="71"/>
    </row>
    <row r="427" spans="22:26">
      <c r="V427" s="71"/>
      <c r="W427" s="71"/>
      <c r="X427" s="71"/>
      <c r="Y427" s="71"/>
      <c r="Z427" s="71"/>
    </row>
    <row r="428" spans="22:26">
      <c r="V428" s="71"/>
      <c r="W428" s="71"/>
      <c r="X428" s="71"/>
      <c r="Y428" s="71"/>
      <c r="Z428" s="71"/>
    </row>
    <row r="429" spans="22:26">
      <c r="V429" s="71"/>
      <c r="W429" s="71"/>
      <c r="X429" s="71"/>
      <c r="Y429" s="71"/>
      <c r="Z429" s="71"/>
    </row>
    <row r="430" spans="22:26">
      <c r="V430" s="71"/>
      <c r="W430" s="71"/>
      <c r="X430" s="71"/>
      <c r="Y430" s="71"/>
      <c r="Z430" s="71"/>
    </row>
    <row r="431" spans="22:26">
      <c r="V431" s="71"/>
      <c r="W431" s="71"/>
      <c r="X431" s="71"/>
      <c r="Y431" s="71"/>
      <c r="Z431" s="71"/>
    </row>
    <row r="432" spans="22:26">
      <c r="V432" s="71"/>
      <c r="W432" s="71"/>
      <c r="X432" s="71"/>
      <c r="Y432" s="71"/>
      <c r="Z432" s="71"/>
    </row>
    <row r="433" spans="22:26">
      <c r="V433" s="71"/>
      <c r="W433" s="71"/>
      <c r="X433" s="71"/>
      <c r="Y433" s="71"/>
      <c r="Z433" s="71"/>
    </row>
    <row r="434" spans="22:26">
      <c r="V434" s="71"/>
      <c r="W434" s="71"/>
      <c r="X434" s="71"/>
      <c r="Y434" s="71"/>
      <c r="Z434" s="71"/>
    </row>
    <row r="435" spans="22:26">
      <c r="V435" s="71"/>
      <c r="W435" s="71"/>
      <c r="X435" s="71"/>
      <c r="Y435" s="71"/>
      <c r="Z435" s="71"/>
    </row>
    <row r="436" spans="22:26">
      <c r="V436" s="71"/>
      <c r="W436" s="71"/>
      <c r="X436" s="71"/>
      <c r="Y436" s="71"/>
      <c r="Z436" s="71"/>
    </row>
    <row r="437" spans="22:26">
      <c r="V437" s="71"/>
      <c r="W437" s="71"/>
      <c r="X437" s="71"/>
      <c r="Y437" s="71"/>
      <c r="Z437" s="71"/>
    </row>
    <row r="438" spans="22:26">
      <c r="V438" s="71"/>
      <c r="W438" s="71"/>
      <c r="X438" s="71"/>
      <c r="Y438" s="71"/>
      <c r="Z438" s="71"/>
    </row>
    <row r="439" spans="22:26">
      <c r="V439" s="71"/>
      <c r="W439" s="71"/>
      <c r="X439" s="71"/>
      <c r="Y439" s="71"/>
      <c r="Z439" s="71"/>
    </row>
    <row r="440" spans="22:26">
      <c r="V440" s="71"/>
      <c r="W440" s="71"/>
      <c r="X440" s="71"/>
      <c r="Y440" s="71"/>
      <c r="Z440" s="71"/>
    </row>
    <row r="441" spans="22:26">
      <c r="V441" s="71"/>
      <c r="W441" s="71"/>
      <c r="X441" s="71"/>
      <c r="Y441" s="71"/>
      <c r="Z441" s="71"/>
    </row>
    <row r="442" spans="22:26">
      <c r="V442" s="71"/>
      <c r="W442" s="71"/>
      <c r="X442" s="71"/>
      <c r="Y442" s="71"/>
      <c r="Z442" s="71"/>
    </row>
    <row r="443" spans="22:26">
      <c r="V443" s="71"/>
      <c r="W443" s="71"/>
      <c r="X443" s="71"/>
      <c r="Y443" s="71"/>
      <c r="Z443" s="71"/>
    </row>
    <row r="444" spans="22:26">
      <c r="V444" s="71"/>
      <c r="W444" s="71"/>
      <c r="X444" s="71"/>
      <c r="Y444" s="71"/>
      <c r="Z444" s="71"/>
    </row>
    <row r="445" spans="22:26">
      <c r="V445" s="71"/>
      <c r="W445" s="71"/>
      <c r="X445" s="71"/>
      <c r="Y445" s="71"/>
      <c r="Z445" s="71"/>
    </row>
    <row r="446" spans="22:26">
      <c r="V446" s="71"/>
      <c r="W446" s="71"/>
      <c r="X446" s="71"/>
      <c r="Y446" s="71"/>
      <c r="Z446" s="71"/>
    </row>
    <row r="447" spans="22:26">
      <c r="V447" s="71"/>
      <c r="W447" s="71"/>
      <c r="X447" s="71"/>
      <c r="Y447" s="71"/>
      <c r="Z447" s="71"/>
    </row>
    <row r="448" spans="22:26">
      <c r="V448" s="71"/>
      <c r="W448" s="71"/>
      <c r="X448" s="71"/>
      <c r="Y448" s="71"/>
      <c r="Z448" s="71"/>
    </row>
    <row r="449" spans="22:26">
      <c r="V449" s="71"/>
      <c r="W449" s="71"/>
      <c r="X449" s="71"/>
      <c r="Y449" s="71"/>
      <c r="Z449" s="71"/>
    </row>
    <row r="450" spans="22:26">
      <c r="V450" s="71"/>
      <c r="W450" s="71"/>
      <c r="X450" s="71"/>
      <c r="Y450" s="71"/>
      <c r="Z450" s="71"/>
    </row>
    <row r="451" spans="22:26">
      <c r="V451" s="71"/>
      <c r="W451" s="71"/>
      <c r="X451" s="71"/>
      <c r="Y451" s="71"/>
      <c r="Z451" s="71"/>
    </row>
    <row r="452" spans="22:26">
      <c r="V452" s="71"/>
      <c r="W452" s="71"/>
      <c r="X452" s="71"/>
      <c r="Y452" s="71"/>
      <c r="Z452" s="71"/>
    </row>
    <row r="453" spans="22:26">
      <c r="V453" s="71"/>
      <c r="W453" s="71"/>
      <c r="X453" s="71"/>
      <c r="Y453" s="71"/>
      <c r="Z453" s="71"/>
    </row>
    <row r="454" spans="22:26">
      <c r="V454" s="71"/>
      <c r="W454" s="71"/>
      <c r="X454" s="71"/>
      <c r="Y454" s="71"/>
      <c r="Z454" s="71"/>
    </row>
    <row r="455" spans="22:26">
      <c r="V455" s="71"/>
      <c r="W455" s="71"/>
      <c r="X455" s="71"/>
      <c r="Y455" s="71"/>
      <c r="Z455" s="71"/>
    </row>
    <row r="456" spans="22:26">
      <c r="V456" s="71"/>
      <c r="W456" s="71"/>
      <c r="X456" s="71"/>
      <c r="Y456" s="71"/>
      <c r="Z456" s="71"/>
    </row>
    <row r="457" spans="22:26">
      <c r="V457" s="71"/>
      <c r="W457" s="71"/>
      <c r="X457" s="71"/>
      <c r="Y457" s="71"/>
      <c r="Z457" s="71"/>
    </row>
    <row r="458" spans="22:26">
      <c r="V458" s="71"/>
      <c r="W458" s="71"/>
      <c r="X458" s="71"/>
      <c r="Y458" s="71"/>
      <c r="Z458" s="71"/>
    </row>
    <row r="459" spans="22:26">
      <c r="V459" s="71"/>
      <c r="W459" s="71"/>
      <c r="X459" s="71"/>
      <c r="Y459" s="71"/>
      <c r="Z459" s="71"/>
    </row>
    <row r="460" spans="22:26">
      <c r="V460" s="71"/>
      <c r="W460" s="71"/>
      <c r="X460" s="71"/>
      <c r="Y460" s="71"/>
      <c r="Z460" s="71"/>
    </row>
    <row r="461" spans="22:26">
      <c r="V461" s="71"/>
      <c r="W461" s="71"/>
      <c r="X461" s="71"/>
      <c r="Y461" s="71"/>
      <c r="Z461" s="71"/>
    </row>
    <row r="462" spans="22:26">
      <c r="V462" s="71"/>
      <c r="W462" s="71"/>
      <c r="X462" s="71"/>
      <c r="Y462" s="71"/>
      <c r="Z462" s="71"/>
    </row>
    <row r="463" spans="22:26">
      <c r="V463" s="71"/>
      <c r="W463" s="71"/>
      <c r="X463" s="71"/>
      <c r="Y463" s="71"/>
      <c r="Z463" s="71"/>
    </row>
    <row r="464" spans="22:26">
      <c r="V464" s="71"/>
      <c r="W464" s="71"/>
      <c r="X464" s="71"/>
      <c r="Y464" s="71"/>
      <c r="Z464" s="71"/>
    </row>
    <row r="465" spans="22:26">
      <c r="V465" s="71"/>
      <c r="W465" s="71"/>
      <c r="X465" s="71"/>
      <c r="Y465" s="71"/>
      <c r="Z465" s="71"/>
    </row>
    <row r="466" spans="22:26">
      <c r="V466" s="71"/>
      <c r="W466" s="71"/>
      <c r="X466" s="71"/>
      <c r="Y466" s="71"/>
      <c r="Z466" s="71"/>
    </row>
    <row r="467" spans="22:26">
      <c r="V467" s="71"/>
      <c r="W467" s="71"/>
      <c r="X467" s="71"/>
      <c r="Y467" s="71"/>
      <c r="Z467" s="71"/>
    </row>
    <row r="468" spans="22:26">
      <c r="V468" s="71"/>
      <c r="W468" s="71"/>
      <c r="X468" s="71"/>
      <c r="Y468" s="71"/>
      <c r="Z468" s="71"/>
    </row>
    <row r="469" spans="22:26">
      <c r="V469" s="71"/>
      <c r="W469" s="71"/>
      <c r="X469" s="71"/>
      <c r="Y469" s="71"/>
      <c r="Z469" s="71"/>
    </row>
    <row r="470" spans="22:26">
      <c r="V470" s="71"/>
      <c r="W470" s="71"/>
      <c r="X470" s="71"/>
      <c r="Y470" s="71"/>
      <c r="Z470" s="71"/>
    </row>
    <row r="471" spans="22:26">
      <c r="V471" s="71"/>
      <c r="W471" s="71"/>
      <c r="X471" s="71"/>
      <c r="Y471" s="71"/>
      <c r="Z471" s="71"/>
    </row>
    <row r="472" spans="22:26">
      <c r="V472" s="71"/>
      <c r="W472" s="71"/>
      <c r="X472" s="71"/>
      <c r="Y472" s="71"/>
      <c r="Z472" s="71"/>
    </row>
    <row r="473" spans="22:26">
      <c r="V473" s="71"/>
      <c r="W473" s="71"/>
      <c r="X473" s="71"/>
      <c r="Y473" s="71"/>
      <c r="Z473" s="71"/>
    </row>
    <row r="474" spans="22:26">
      <c r="V474" s="71"/>
      <c r="W474" s="71"/>
      <c r="X474" s="71"/>
      <c r="Y474" s="71"/>
      <c r="Z474" s="71"/>
    </row>
    <row r="475" spans="22:26">
      <c r="V475" s="71"/>
      <c r="W475" s="71"/>
      <c r="X475" s="71"/>
      <c r="Y475" s="71"/>
      <c r="Z475" s="71"/>
    </row>
    <row r="476" spans="22:26">
      <c r="V476" s="71"/>
      <c r="W476" s="71"/>
      <c r="X476" s="71"/>
      <c r="Y476" s="71"/>
      <c r="Z476" s="71"/>
    </row>
    <row r="477" spans="22:26">
      <c r="V477" s="71"/>
      <c r="W477" s="71"/>
      <c r="X477" s="71"/>
      <c r="Y477" s="71"/>
      <c r="Z477" s="71"/>
    </row>
    <row r="478" spans="22:26">
      <c r="V478" s="71"/>
      <c r="W478" s="71"/>
      <c r="X478" s="71"/>
      <c r="Y478" s="71"/>
      <c r="Z478" s="71"/>
    </row>
    <row r="479" spans="22:26">
      <c r="V479" s="71"/>
      <c r="W479" s="71"/>
      <c r="X479" s="71"/>
      <c r="Y479" s="71"/>
      <c r="Z479" s="71"/>
    </row>
    <row r="480" spans="22:26">
      <c r="V480" s="71"/>
      <c r="W480" s="71"/>
      <c r="X480" s="71"/>
      <c r="Y480" s="71"/>
      <c r="Z480" s="71"/>
    </row>
    <row r="481" spans="22:26">
      <c r="V481" s="71"/>
      <c r="W481" s="71"/>
      <c r="X481" s="71"/>
      <c r="Y481" s="71"/>
      <c r="Z481" s="71"/>
    </row>
    <row r="482" spans="22:26">
      <c r="V482" s="71"/>
      <c r="W482" s="71"/>
      <c r="X482" s="71"/>
      <c r="Y482" s="71"/>
      <c r="Z482" s="71"/>
    </row>
    <row r="483" spans="22:26">
      <c r="V483" s="71"/>
      <c r="W483" s="71"/>
      <c r="X483" s="71"/>
      <c r="Y483" s="71"/>
      <c r="Z483" s="71"/>
    </row>
    <row r="484" spans="22:26">
      <c r="V484" s="71"/>
      <c r="W484" s="71"/>
      <c r="X484" s="71"/>
      <c r="Y484" s="71"/>
      <c r="Z484" s="71"/>
    </row>
    <row r="485" spans="22:26">
      <c r="V485" s="71"/>
      <c r="W485" s="71"/>
      <c r="X485" s="71"/>
      <c r="Y485" s="71"/>
      <c r="Z485" s="71"/>
    </row>
    <row r="486" spans="22:26">
      <c r="V486" s="71"/>
      <c r="W486" s="71"/>
      <c r="X486" s="71"/>
      <c r="Y486" s="71"/>
      <c r="Z486" s="71"/>
    </row>
    <row r="487" spans="22:26">
      <c r="V487" s="71"/>
      <c r="W487" s="71"/>
      <c r="X487" s="71"/>
      <c r="Y487" s="71"/>
      <c r="Z487" s="71"/>
    </row>
    <row r="488" spans="22:26">
      <c r="V488" s="71"/>
      <c r="W488" s="71"/>
      <c r="X488" s="71"/>
      <c r="Y488" s="71"/>
      <c r="Z488" s="71"/>
    </row>
    <row r="489" spans="22:26">
      <c r="V489" s="71"/>
      <c r="W489" s="71"/>
      <c r="X489" s="71"/>
      <c r="Y489" s="71"/>
      <c r="Z489" s="71"/>
    </row>
    <row r="490" spans="22:26">
      <c r="V490" s="71"/>
      <c r="W490" s="71"/>
      <c r="X490" s="71"/>
      <c r="Y490" s="71"/>
      <c r="Z490" s="71"/>
    </row>
    <row r="491" spans="22:26">
      <c r="V491" s="71"/>
      <c r="W491" s="71"/>
      <c r="X491" s="71"/>
      <c r="Y491" s="71"/>
      <c r="Z491" s="71"/>
    </row>
    <row r="492" spans="22:26">
      <c r="V492" s="71"/>
      <c r="W492" s="71"/>
      <c r="X492" s="71"/>
      <c r="Y492" s="71"/>
      <c r="Z492" s="71"/>
    </row>
    <row r="493" spans="22:26">
      <c r="V493" s="71"/>
      <c r="W493" s="71"/>
      <c r="X493" s="71"/>
      <c r="Y493" s="71"/>
      <c r="Z493" s="71"/>
    </row>
    <row r="494" spans="22:26">
      <c r="V494" s="71"/>
      <c r="W494" s="71"/>
      <c r="X494" s="71"/>
      <c r="Y494" s="71"/>
      <c r="Z494" s="71"/>
    </row>
    <row r="495" spans="22:26">
      <c r="V495" s="71"/>
      <c r="W495" s="71"/>
      <c r="X495" s="71"/>
      <c r="Y495" s="71"/>
      <c r="Z495" s="71"/>
    </row>
    <row r="496" spans="22:26">
      <c r="V496" s="71"/>
      <c r="W496" s="71"/>
      <c r="X496" s="71"/>
      <c r="Y496" s="71"/>
      <c r="Z496" s="71"/>
    </row>
    <row r="497" spans="22:26">
      <c r="V497" s="71"/>
      <c r="W497" s="71"/>
      <c r="X497" s="71"/>
      <c r="Y497" s="71"/>
      <c r="Z497" s="71"/>
    </row>
    <row r="498" spans="22:26">
      <c r="V498" s="71"/>
      <c r="W498" s="71"/>
      <c r="X498" s="71"/>
      <c r="Y498" s="71"/>
      <c r="Z498" s="71"/>
    </row>
    <row r="499" spans="22:26">
      <c r="V499" s="71"/>
      <c r="W499" s="71"/>
      <c r="X499" s="71"/>
      <c r="Y499" s="71"/>
      <c r="Z499" s="71"/>
    </row>
    <row r="500" spans="22:26">
      <c r="V500" s="71"/>
      <c r="W500" s="71"/>
      <c r="X500" s="71"/>
      <c r="Y500" s="71"/>
      <c r="Z500" s="71"/>
    </row>
    <row r="501" spans="22:26">
      <c r="V501" s="71"/>
      <c r="W501" s="71"/>
      <c r="X501" s="71"/>
      <c r="Y501" s="71"/>
      <c r="Z501" s="71"/>
    </row>
    <row r="502" spans="22:26">
      <c r="V502" s="71"/>
      <c r="W502" s="71"/>
      <c r="X502" s="71"/>
      <c r="Y502" s="71"/>
      <c r="Z502" s="71"/>
    </row>
    <row r="503" spans="22:26">
      <c r="V503" s="71"/>
      <c r="W503" s="71"/>
      <c r="X503" s="71"/>
      <c r="Y503" s="71"/>
      <c r="Z503" s="71"/>
    </row>
    <row r="504" spans="22:26">
      <c r="V504" s="71"/>
      <c r="W504" s="71"/>
      <c r="X504" s="71"/>
      <c r="Y504" s="71"/>
      <c r="Z504" s="71"/>
    </row>
    <row r="505" spans="22:26">
      <c r="V505" s="71"/>
      <c r="W505" s="71"/>
      <c r="X505" s="71"/>
      <c r="Y505" s="71"/>
      <c r="Z505" s="71"/>
    </row>
    <row r="506" spans="22:26">
      <c r="V506" s="71"/>
      <c r="W506" s="71"/>
      <c r="X506" s="71"/>
      <c r="Y506" s="71"/>
      <c r="Z506" s="71"/>
    </row>
    <row r="507" spans="22:26">
      <c r="V507" s="71"/>
      <c r="W507" s="71"/>
      <c r="X507" s="71"/>
      <c r="Y507" s="71"/>
      <c r="Z507" s="71"/>
    </row>
    <row r="508" spans="22:26">
      <c r="V508" s="71"/>
      <c r="W508" s="71"/>
      <c r="X508" s="71"/>
      <c r="Y508" s="71"/>
      <c r="Z508" s="71"/>
    </row>
    <row r="509" spans="22:26">
      <c r="V509" s="71"/>
      <c r="W509" s="71"/>
      <c r="X509" s="71"/>
      <c r="Y509" s="71"/>
      <c r="Z509" s="71"/>
    </row>
    <row r="510" spans="22:26">
      <c r="V510" s="71"/>
      <c r="W510" s="71"/>
      <c r="X510" s="71"/>
      <c r="Y510" s="71"/>
      <c r="Z510" s="71"/>
    </row>
    <row r="511" spans="22:26">
      <c r="V511" s="71"/>
      <c r="W511" s="71"/>
      <c r="X511" s="71"/>
      <c r="Y511" s="71"/>
      <c r="Z511" s="71"/>
    </row>
    <row r="512" spans="22:26">
      <c r="V512" s="71"/>
      <c r="W512" s="71"/>
      <c r="X512" s="71"/>
      <c r="Y512" s="71"/>
      <c r="Z512" s="71"/>
    </row>
    <row r="513" spans="22:26">
      <c r="V513" s="71"/>
      <c r="W513" s="71"/>
      <c r="X513" s="71"/>
      <c r="Y513" s="71"/>
      <c r="Z513" s="71"/>
    </row>
    <row r="514" spans="22:26">
      <c r="V514" s="71"/>
      <c r="W514" s="71"/>
      <c r="X514" s="71"/>
      <c r="Y514" s="71"/>
      <c r="Z514" s="71"/>
    </row>
    <row r="515" spans="22:26">
      <c r="V515" s="71"/>
      <c r="W515" s="71"/>
      <c r="X515" s="71"/>
      <c r="Y515" s="71"/>
      <c r="Z515" s="71"/>
    </row>
    <row r="516" spans="22:26">
      <c r="V516" s="71"/>
      <c r="W516" s="71"/>
      <c r="X516" s="71"/>
      <c r="Y516" s="71"/>
      <c r="Z516" s="71"/>
    </row>
    <row r="517" spans="22:26">
      <c r="V517" s="71"/>
      <c r="W517" s="71"/>
      <c r="X517" s="71"/>
      <c r="Y517" s="71"/>
      <c r="Z517" s="71"/>
    </row>
    <row r="518" spans="22:26">
      <c r="V518" s="71"/>
      <c r="W518" s="71"/>
      <c r="X518" s="71"/>
      <c r="Y518" s="71"/>
      <c r="Z518" s="71"/>
    </row>
    <row r="519" spans="22:26">
      <c r="V519" s="71"/>
      <c r="W519" s="71"/>
      <c r="X519" s="71"/>
      <c r="Y519" s="71"/>
      <c r="Z519" s="71"/>
    </row>
    <row r="520" spans="22:26">
      <c r="V520" s="71"/>
      <c r="W520" s="71"/>
      <c r="X520" s="71"/>
      <c r="Y520" s="71"/>
      <c r="Z520" s="71"/>
    </row>
    <row r="521" spans="22:26">
      <c r="V521" s="71"/>
      <c r="W521" s="71"/>
      <c r="X521" s="71"/>
      <c r="Y521" s="71"/>
      <c r="Z521" s="71"/>
    </row>
    <row r="522" spans="22:26">
      <c r="V522" s="71"/>
      <c r="W522" s="71"/>
      <c r="X522" s="71"/>
      <c r="Y522" s="71"/>
      <c r="Z522" s="71"/>
    </row>
    <row r="523" spans="22:26">
      <c r="V523" s="71"/>
      <c r="W523" s="71"/>
      <c r="X523" s="71"/>
      <c r="Y523" s="71"/>
      <c r="Z523" s="71"/>
    </row>
    <row r="524" spans="22:26">
      <c r="V524" s="71"/>
      <c r="W524" s="71"/>
      <c r="X524" s="71"/>
      <c r="Y524" s="71"/>
      <c r="Z524" s="71"/>
    </row>
    <row r="525" spans="22:26">
      <c r="V525" s="71"/>
      <c r="W525" s="71"/>
      <c r="X525" s="71"/>
      <c r="Y525" s="71"/>
      <c r="Z525" s="71"/>
    </row>
    <row r="526" spans="22:26">
      <c r="V526" s="71"/>
      <c r="W526" s="71"/>
      <c r="X526" s="71"/>
      <c r="Y526" s="71"/>
      <c r="Z526" s="71"/>
    </row>
    <row r="527" spans="22:26">
      <c r="V527" s="71"/>
      <c r="W527" s="71"/>
      <c r="X527" s="71"/>
      <c r="Y527" s="71"/>
      <c r="Z527" s="71"/>
    </row>
    <row r="528" spans="22:26">
      <c r="V528" s="71"/>
      <c r="W528" s="71"/>
      <c r="X528" s="71"/>
      <c r="Y528" s="71"/>
      <c r="Z528" s="71"/>
    </row>
    <row r="529" spans="22:26">
      <c r="V529" s="71"/>
      <c r="W529" s="71"/>
      <c r="X529" s="71"/>
      <c r="Y529" s="71"/>
      <c r="Z529" s="71"/>
    </row>
    <row r="530" spans="22:26">
      <c r="V530" s="71"/>
      <c r="W530" s="71"/>
      <c r="X530" s="71"/>
      <c r="Y530" s="71"/>
      <c r="Z530" s="71"/>
    </row>
    <row r="531" spans="22:26">
      <c r="V531" s="71"/>
      <c r="W531" s="71"/>
      <c r="X531" s="71"/>
      <c r="Y531" s="71"/>
      <c r="Z531" s="71"/>
    </row>
    <row r="532" spans="22:26">
      <c r="V532" s="71"/>
      <c r="W532" s="71"/>
      <c r="X532" s="71"/>
      <c r="Y532" s="71"/>
      <c r="Z532" s="71"/>
    </row>
    <row r="533" spans="22:26">
      <c r="V533" s="71"/>
      <c r="W533" s="71"/>
      <c r="X533" s="71"/>
      <c r="Y533" s="71"/>
      <c r="Z533" s="71"/>
    </row>
    <row r="534" spans="22:26">
      <c r="V534" s="71"/>
      <c r="W534" s="71"/>
      <c r="X534" s="71"/>
      <c r="Y534" s="71"/>
      <c r="Z534" s="71"/>
    </row>
    <row r="535" spans="22:26">
      <c r="V535" s="71"/>
      <c r="W535" s="71"/>
      <c r="X535" s="71"/>
      <c r="Y535" s="71"/>
      <c r="Z535" s="71"/>
    </row>
    <row r="536" spans="22:26">
      <c r="V536" s="71"/>
      <c r="W536" s="71"/>
      <c r="X536" s="71"/>
      <c r="Y536" s="71"/>
      <c r="Z536" s="71"/>
    </row>
    <row r="537" spans="22:26">
      <c r="V537" s="71"/>
      <c r="W537" s="71"/>
      <c r="X537" s="71"/>
      <c r="Y537" s="71"/>
      <c r="Z537" s="71"/>
    </row>
    <row r="538" spans="22:26">
      <c r="V538" s="71"/>
      <c r="W538" s="71"/>
      <c r="X538" s="71"/>
      <c r="Y538" s="71"/>
      <c r="Z538" s="71"/>
    </row>
    <row r="539" spans="22:26">
      <c r="V539" s="71"/>
      <c r="W539" s="71"/>
      <c r="X539" s="71"/>
      <c r="Y539" s="71"/>
      <c r="Z539" s="71"/>
    </row>
    <row r="540" spans="22:26">
      <c r="V540" s="71"/>
      <c r="W540" s="71"/>
      <c r="X540" s="71"/>
      <c r="Y540" s="71"/>
      <c r="Z540" s="71"/>
    </row>
    <row r="541" spans="22:26">
      <c r="V541" s="71"/>
      <c r="W541" s="71"/>
      <c r="X541" s="71"/>
      <c r="Y541" s="71"/>
      <c r="Z541" s="71"/>
    </row>
    <row r="542" spans="22:26">
      <c r="V542" s="71"/>
      <c r="W542" s="71"/>
      <c r="X542" s="71"/>
      <c r="Y542" s="71"/>
      <c r="Z542" s="71"/>
    </row>
    <row r="543" spans="22:26">
      <c r="V543" s="71"/>
      <c r="W543" s="71"/>
      <c r="X543" s="71"/>
      <c r="Y543" s="71"/>
      <c r="Z543" s="71"/>
    </row>
    <row r="544" spans="22:26">
      <c r="V544" s="71"/>
      <c r="W544" s="71"/>
      <c r="X544" s="71"/>
      <c r="Y544" s="71"/>
      <c r="Z544" s="71"/>
    </row>
    <row r="545" spans="22:26">
      <c r="V545" s="71"/>
      <c r="W545" s="71"/>
      <c r="X545" s="71"/>
      <c r="Y545" s="71"/>
      <c r="Z545" s="71"/>
    </row>
    <row r="546" spans="22:26">
      <c r="V546" s="71"/>
      <c r="W546" s="71"/>
      <c r="X546" s="71"/>
      <c r="Y546" s="71"/>
      <c r="Z546" s="71"/>
    </row>
    <row r="547" spans="22:26">
      <c r="V547" s="71"/>
      <c r="W547" s="71"/>
      <c r="X547" s="71"/>
      <c r="Y547" s="71"/>
      <c r="Z547" s="71"/>
    </row>
    <row r="548" spans="22:26">
      <c r="V548" s="71"/>
      <c r="W548" s="71"/>
      <c r="X548" s="71"/>
      <c r="Y548" s="71"/>
      <c r="Z548" s="71"/>
    </row>
    <row r="549" spans="22:26">
      <c r="V549" s="71"/>
      <c r="W549" s="71"/>
      <c r="X549" s="71"/>
      <c r="Y549" s="71"/>
      <c r="Z549" s="71"/>
    </row>
    <row r="550" spans="22:26">
      <c r="V550" s="71"/>
      <c r="W550" s="71"/>
      <c r="X550" s="71"/>
      <c r="Y550" s="71"/>
      <c r="Z550" s="71"/>
    </row>
    <row r="551" spans="22:26">
      <c r="V551" s="71"/>
      <c r="W551" s="71"/>
      <c r="X551" s="71"/>
      <c r="Y551" s="71"/>
      <c r="Z551" s="71"/>
    </row>
    <row r="552" spans="22:26">
      <c r="V552" s="71"/>
      <c r="W552" s="71"/>
      <c r="X552" s="71"/>
      <c r="Y552" s="71"/>
      <c r="Z552" s="71"/>
    </row>
    <row r="553" spans="22:26">
      <c r="V553" s="71"/>
      <c r="W553" s="71"/>
      <c r="X553" s="71"/>
      <c r="Y553" s="71"/>
      <c r="Z553" s="71"/>
    </row>
    <row r="554" spans="22:26">
      <c r="V554" s="71"/>
      <c r="W554" s="71"/>
      <c r="X554" s="71"/>
      <c r="Y554" s="71"/>
      <c r="Z554" s="71"/>
    </row>
    <row r="555" spans="22:26">
      <c r="V555" s="71"/>
      <c r="W555" s="71"/>
      <c r="X555" s="71"/>
      <c r="Y555" s="71"/>
      <c r="Z555" s="71"/>
    </row>
    <row r="556" spans="22:26">
      <c r="V556" s="71"/>
      <c r="W556" s="71"/>
      <c r="X556" s="71"/>
      <c r="Y556" s="71"/>
      <c r="Z556" s="71"/>
    </row>
    <row r="557" spans="22:26">
      <c r="V557" s="71"/>
      <c r="W557" s="71"/>
      <c r="X557" s="71"/>
      <c r="Y557" s="71"/>
      <c r="Z557" s="71"/>
    </row>
    <row r="558" spans="22:26">
      <c r="V558" s="71"/>
      <c r="W558" s="71"/>
      <c r="X558" s="71"/>
      <c r="Y558" s="71"/>
      <c r="Z558" s="71"/>
    </row>
    <row r="559" spans="22:26">
      <c r="V559" s="71"/>
      <c r="W559" s="71"/>
      <c r="X559" s="71"/>
      <c r="Y559" s="71"/>
      <c r="Z559" s="71"/>
    </row>
    <row r="560" spans="22:26">
      <c r="V560" s="71"/>
      <c r="W560" s="71"/>
      <c r="X560" s="71"/>
      <c r="Y560" s="71"/>
      <c r="Z560" s="71"/>
    </row>
    <row r="561" spans="22:26">
      <c r="V561" s="71"/>
      <c r="W561" s="71"/>
      <c r="X561" s="71"/>
      <c r="Y561" s="71"/>
      <c r="Z561" s="71"/>
    </row>
    <row r="562" spans="22:26">
      <c r="V562" s="71"/>
      <c r="W562" s="71"/>
      <c r="X562" s="71"/>
      <c r="Y562" s="71"/>
      <c r="Z562" s="71"/>
    </row>
    <row r="563" spans="22:26">
      <c r="V563" s="71"/>
      <c r="W563" s="71"/>
      <c r="X563" s="71"/>
      <c r="Y563" s="71"/>
      <c r="Z563" s="71"/>
    </row>
    <row r="564" spans="22:26">
      <c r="V564" s="71"/>
      <c r="W564" s="71"/>
      <c r="X564" s="71"/>
      <c r="Y564" s="71"/>
      <c r="Z564" s="71"/>
    </row>
    <row r="565" spans="22:26">
      <c r="V565" s="71"/>
      <c r="W565" s="71"/>
      <c r="X565" s="71"/>
      <c r="Y565" s="71"/>
      <c r="Z565" s="71"/>
    </row>
    <row r="566" spans="22:26">
      <c r="V566" s="71"/>
      <c r="W566" s="71"/>
      <c r="X566" s="71"/>
      <c r="Y566" s="71"/>
      <c r="Z566" s="71"/>
    </row>
    <row r="567" spans="22:26">
      <c r="V567" s="71"/>
      <c r="W567" s="71"/>
      <c r="X567" s="71"/>
      <c r="Y567" s="71"/>
      <c r="Z567" s="71"/>
    </row>
    <row r="568" spans="22:26">
      <c r="V568" s="71"/>
      <c r="W568" s="71"/>
      <c r="X568" s="71"/>
      <c r="Y568" s="71"/>
      <c r="Z568" s="71"/>
    </row>
    <row r="569" spans="22:26">
      <c r="V569" s="71"/>
      <c r="W569" s="71"/>
      <c r="X569" s="71"/>
      <c r="Y569" s="71"/>
      <c r="Z569" s="71"/>
    </row>
    <row r="570" spans="22:26">
      <c r="V570" s="71"/>
      <c r="W570" s="71"/>
      <c r="X570" s="71"/>
      <c r="Y570" s="71"/>
      <c r="Z570" s="71"/>
    </row>
    <row r="571" spans="22:26">
      <c r="V571" s="71"/>
      <c r="W571" s="71"/>
      <c r="X571" s="71"/>
      <c r="Y571" s="71"/>
      <c r="Z571" s="71"/>
    </row>
    <row r="572" spans="22:26">
      <c r="V572" s="71"/>
      <c r="W572" s="71"/>
      <c r="X572" s="71"/>
      <c r="Y572" s="71"/>
      <c r="Z572" s="71"/>
    </row>
    <row r="573" spans="22:26">
      <c r="V573" s="71"/>
      <c r="W573" s="71"/>
      <c r="X573" s="71"/>
      <c r="Y573" s="71"/>
      <c r="Z573" s="71"/>
    </row>
    <row r="574" spans="22:26">
      <c r="V574" s="71"/>
      <c r="W574" s="71"/>
      <c r="X574" s="71"/>
      <c r="Y574" s="71"/>
      <c r="Z574" s="71"/>
    </row>
    <row r="575" spans="22:26">
      <c r="V575" s="71"/>
      <c r="W575" s="71"/>
      <c r="X575" s="71"/>
      <c r="Y575" s="71"/>
      <c r="Z575" s="71"/>
    </row>
    <row r="576" spans="22:26">
      <c r="V576" s="71"/>
      <c r="W576" s="71"/>
      <c r="X576" s="71"/>
      <c r="Y576" s="71"/>
      <c r="Z576" s="71"/>
    </row>
    <row r="577" spans="22:26">
      <c r="V577" s="71"/>
      <c r="W577" s="71"/>
      <c r="X577" s="71"/>
      <c r="Y577" s="71"/>
      <c r="Z577" s="71"/>
    </row>
    <row r="578" spans="22:26">
      <c r="V578" s="71"/>
      <c r="W578" s="71"/>
      <c r="X578" s="71"/>
      <c r="Y578" s="71"/>
      <c r="Z578" s="71"/>
    </row>
    <row r="579" spans="22:26">
      <c r="V579" s="71"/>
      <c r="W579" s="71"/>
      <c r="X579" s="71"/>
      <c r="Y579" s="71"/>
      <c r="Z579" s="71"/>
    </row>
    <row r="580" spans="22:26">
      <c r="V580" s="71"/>
      <c r="W580" s="71"/>
      <c r="X580" s="71"/>
      <c r="Y580" s="71"/>
      <c r="Z580" s="71"/>
    </row>
    <row r="581" spans="22:26">
      <c r="V581" s="71"/>
      <c r="W581" s="71"/>
      <c r="X581" s="71"/>
      <c r="Y581" s="71"/>
      <c r="Z581" s="71"/>
    </row>
    <row r="582" spans="22:26">
      <c r="V582" s="71"/>
      <c r="W582" s="71"/>
      <c r="X582" s="71"/>
      <c r="Y582" s="71"/>
      <c r="Z582" s="71"/>
    </row>
    <row r="583" spans="22:26">
      <c r="V583" s="71"/>
      <c r="W583" s="71"/>
      <c r="X583" s="71"/>
      <c r="Y583" s="71"/>
      <c r="Z583" s="71"/>
    </row>
    <row r="584" spans="22:26">
      <c r="V584" s="71"/>
      <c r="W584" s="71"/>
      <c r="X584" s="71"/>
      <c r="Y584" s="71"/>
      <c r="Z584" s="71"/>
    </row>
    <row r="585" spans="22:26">
      <c r="V585" s="71"/>
      <c r="W585" s="71"/>
      <c r="X585" s="71"/>
      <c r="Y585" s="71"/>
      <c r="Z585" s="71"/>
    </row>
    <row r="586" spans="22:26">
      <c r="V586" s="71"/>
      <c r="W586" s="71"/>
      <c r="X586" s="71"/>
      <c r="Y586" s="71"/>
      <c r="Z586" s="71"/>
    </row>
    <row r="587" spans="22:26">
      <c r="V587" s="71"/>
      <c r="W587" s="71"/>
      <c r="X587" s="71"/>
      <c r="Y587" s="71"/>
      <c r="Z587" s="71"/>
    </row>
    <row r="588" spans="22:26">
      <c r="V588" s="71"/>
      <c r="W588" s="71"/>
      <c r="X588" s="71"/>
      <c r="Y588" s="71"/>
      <c r="Z588" s="71"/>
    </row>
    <row r="589" spans="22:26">
      <c r="V589" s="71"/>
      <c r="W589" s="71"/>
      <c r="X589" s="71"/>
      <c r="Y589" s="71"/>
      <c r="Z589" s="71"/>
    </row>
    <row r="590" spans="22:26">
      <c r="V590" s="71"/>
      <c r="W590" s="71"/>
      <c r="X590" s="71"/>
      <c r="Y590" s="71"/>
      <c r="Z590" s="71"/>
    </row>
    <row r="591" spans="22:26">
      <c r="V591" s="71"/>
      <c r="W591" s="71"/>
      <c r="X591" s="71"/>
      <c r="Y591" s="71"/>
      <c r="Z591" s="71"/>
    </row>
    <row r="592" spans="22:26">
      <c r="V592" s="71"/>
      <c r="W592" s="71"/>
      <c r="X592" s="71"/>
      <c r="Y592" s="71"/>
      <c r="Z592" s="71"/>
    </row>
    <row r="593" spans="22:26">
      <c r="V593" s="71"/>
      <c r="W593" s="71"/>
      <c r="X593" s="71"/>
      <c r="Y593" s="71"/>
      <c r="Z593" s="71"/>
    </row>
    <row r="594" spans="22:26">
      <c r="V594" s="71"/>
      <c r="W594" s="71"/>
      <c r="X594" s="71"/>
      <c r="Y594" s="71"/>
      <c r="Z594" s="71"/>
    </row>
    <row r="595" spans="22:26">
      <c r="V595" s="71"/>
      <c r="W595" s="71"/>
      <c r="X595" s="71"/>
      <c r="Y595" s="71"/>
      <c r="Z595" s="71"/>
    </row>
    <row r="596" spans="22:26">
      <c r="V596" s="71"/>
      <c r="W596" s="71"/>
      <c r="X596" s="71"/>
      <c r="Y596" s="71"/>
      <c r="Z596" s="71"/>
    </row>
    <row r="597" spans="22:26">
      <c r="V597" s="71"/>
      <c r="W597" s="71"/>
      <c r="X597" s="71"/>
      <c r="Y597" s="71"/>
      <c r="Z597" s="71"/>
    </row>
    <row r="598" spans="22:26">
      <c r="V598" s="71"/>
      <c r="W598" s="71"/>
      <c r="X598" s="71"/>
      <c r="Y598" s="71"/>
      <c r="Z598" s="71"/>
    </row>
    <row r="599" spans="22:26">
      <c r="V599" s="71"/>
      <c r="W599" s="71"/>
      <c r="X599" s="71"/>
      <c r="Y599" s="71"/>
      <c r="Z599" s="71"/>
    </row>
    <row r="600" spans="22:26">
      <c r="V600" s="71"/>
      <c r="W600" s="71"/>
      <c r="X600" s="71"/>
      <c r="Y600" s="71"/>
      <c r="Z600" s="71"/>
    </row>
    <row r="601" spans="22:26">
      <c r="V601" s="71"/>
      <c r="W601" s="71"/>
      <c r="X601" s="71"/>
      <c r="Y601" s="71"/>
      <c r="Z601" s="71"/>
    </row>
    <row r="602" spans="22:26">
      <c r="V602" s="71"/>
      <c r="W602" s="71"/>
      <c r="X602" s="71"/>
      <c r="Y602" s="71"/>
      <c r="Z602" s="71"/>
    </row>
    <row r="603" spans="22:26">
      <c r="V603" s="71"/>
      <c r="W603" s="71"/>
      <c r="X603" s="71"/>
      <c r="Y603" s="71"/>
      <c r="Z603" s="71"/>
    </row>
    <row r="604" spans="22:26">
      <c r="V604" s="71"/>
      <c r="W604" s="71"/>
      <c r="X604" s="71"/>
      <c r="Y604" s="71"/>
      <c r="Z604" s="71"/>
    </row>
    <row r="605" spans="22:26">
      <c r="V605" s="71"/>
      <c r="W605" s="71"/>
      <c r="X605" s="71"/>
      <c r="Y605" s="71"/>
      <c r="Z605" s="71"/>
    </row>
    <row r="606" spans="22:26">
      <c r="V606" s="71"/>
      <c r="W606" s="71"/>
      <c r="X606" s="71"/>
      <c r="Y606" s="71"/>
      <c r="Z606" s="71"/>
    </row>
    <row r="607" spans="22:26">
      <c r="V607" s="71"/>
      <c r="W607" s="71"/>
      <c r="X607" s="71"/>
      <c r="Y607" s="71"/>
      <c r="Z607" s="71"/>
    </row>
    <row r="608" spans="22:26">
      <c r="V608" s="71"/>
      <c r="W608" s="71"/>
      <c r="X608" s="71"/>
      <c r="Y608" s="71"/>
      <c r="Z608" s="71"/>
    </row>
    <row r="609" spans="22:26">
      <c r="V609" s="71"/>
      <c r="W609" s="71"/>
      <c r="X609" s="71"/>
      <c r="Y609" s="71"/>
      <c r="Z609" s="71"/>
    </row>
    <row r="610" spans="22:26">
      <c r="V610" s="71"/>
      <c r="W610" s="71"/>
      <c r="X610" s="71"/>
      <c r="Y610" s="71"/>
      <c r="Z610" s="71"/>
    </row>
    <row r="611" spans="22:26">
      <c r="V611" s="71"/>
      <c r="W611" s="71"/>
      <c r="X611" s="71"/>
      <c r="Y611" s="71"/>
      <c r="Z611" s="71"/>
    </row>
    <row r="612" spans="22:26">
      <c r="V612" s="71"/>
      <c r="W612" s="71"/>
      <c r="X612" s="71"/>
      <c r="Y612" s="71"/>
      <c r="Z612" s="71"/>
    </row>
    <row r="613" spans="22:26">
      <c r="V613" s="71"/>
      <c r="W613" s="71"/>
      <c r="X613" s="71"/>
      <c r="Y613" s="71"/>
      <c r="Z613" s="71"/>
    </row>
    <row r="614" spans="22:26">
      <c r="V614" s="71"/>
      <c r="W614" s="71"/>
      <c r="X614" s="71"/>
      <c r="Y614" s="71"/>
      <c r="Z614" s="71"/>
    </row>
    <row r="615" spans="22:26">
      <c r="V615" s="71"/>
      <c r="W615" s="71"/>
      <c r="X615" s="71"/>
      <c r="Y615" s="71"/>
      <c r="Z615" s="71"/>
    </row>
    <row r="616" spans="22:26">
      <c r="V616" s="71"/>
      <c r="W616" s="71"/>
      <c r="X616" s="71"/>
      <c r="Y616" s="71"/>
      <c r="Z616" s="71"/>
    </row>
    <row r="617" spans="22:26">
      <c r="V617" s="71"/>
      <c r="W617" s="71"/>
      <c r="X617" s="71"/>
      <c r="Y617" s="71"/>
      <c r="Z617" s="71"/>
    </row>
    <row r="618" spans="22:26">
      <c r="V618" s="71"/>
      <c r="W618" s="71"/>
      <c r="X618" s="71"/>
      <c r="Y618" s="71"/>
      <c r="Z618" s="71"/>
    </row>
    <row r="619" spans="22:26">
      <c r="V619" s="71"/>
      <c r="W619" s="71"/>
      <c r="X619" s="71"/>
      <c r="Y619" s="71"/>
      <c r="Z619" s="71"/>
    </row>
    <row r="620" spans="22:26">
      <c r="V620" s="71"/>
      <c r="W620" s="71"/>
      <c r="X620" s="71"/>
      <c r="Y620" s="71"/>
      <c r="Z620" s="71"/>
    </row>
    <row r="621" spans="22:26">
      <c r="V621" s="71"/>
      <c r="W621" s="71"/>
      <c r="X621" s="71"/>
      <c r="Y621" s="71"/>
      <c r="Z621" s="71"/>
    </row>
    <row r="622" spans="22:26">
      <c r="V622" s="71"/>
      <c r="W622" s="71"/>
      <c r="X622" s="71"/>
      <c r="Y622" s="71"/>
      <c r="Z622" s="71"/>
    </row>
    <row r="623" spans="22:26">
      <c r="V623" s="71"/>
      <c r="W623" s="71"/>
      <c r="X623" s="71"/>
      <c r="Y623" s="71"/>
      <c r="Z623" s="71"/>
    </row>
    <row r="624" spans="22:26">
      <c r="V624" s="71"/>
      <c r="W624" s="71"/>
      <c r="X624" s="71"/>
      <c r="Y624" s="71"/>
      <c r="Z624" s="71"/>
    </row>
    <row r="625" spans="22:26">
      <c r="V625" s="71"/>
      <c r="W625" s="71"/>
      <c r="X625" s="71"/>
      <c r="Y625" s="71"/>
      <c r="Z625" s="71"/>
    </row>
    <row r="626" spans="22:26">
      <c r="V626" s="71"/>
      <c r="W626" s="71"/>
      <c r="X626" s="71"/>
      <c r="Y626" s="71"/>
      <c r="Z626" s="71"/>
    </row>
    <row r="627" spans="22:26">
      <c r="V627" s="71"/>
      <c r="W627" s="71"/>
      <c r="X627" s="71"/>
      <c r="Y627" s="71"/>
      <c r="Z627" s="71"/>
    </row>
    <row r="628" spans="22:26">
      <c r="V628" s="71"/>
      <c r="W628" s="71"/>
      <c r="X628" s="71"/>
      <c r="Y628" s="71"/>
      <c r="Z628" s="71"/>
    </row>
    <row r="629" spans="22:26">
      <c r="V629" s="71"/>
      <c r="W629" s="71"/>
      <c r="X629" s="71"/>
      <c r="Y629" s="71"/>
      <c r="Z629" s="71"/>
    </row>
    <row r="630" spans="22:26">
      <c r="V630" s="71"/>
      <c r="W630" s="71"/>
      <c r="X630" s="71"/>
      <c r="Y630" s="71"/>
      <c r="Z630" s="71"/>
    </row>
    <row r="631" spans="22:26">
      <c r="V631" s="71"/>
      <c r="W631" s="71"/>
      <c r="X631" s="71"/>
      <c r="Y631" s="71"/>
      <c r="Z631" s="71"/>
    </row>
    <row r="632" spans="22:26">
      <c r="V632" s="71"/>
      <c r="W632" s="71"/>
      <c r="X632" s="71"/>
      <c r="Y632" s="71"/>
      <c r="Z632" s="71"/>
    </row>
    <row r="633" spans="22:26">
      <c r="V633" s="71"/>
      <c r="W633" s="71"/>
      <c r="X633" s="71"/>
      <c r="Y633" s="71"/>
      <c r="Z633" s="71"/>
    </row>
    <row r="634" spans="22:26">
      <c r="V634" s="71"/>
      <c r="W634" s="71"/>
      <c r="X634" s="71"/>
      <c r="Y634" s="71"/>
      <c r="Z634" s="71"/>
    </row>
    <row r="635" spans="22:26">
      <c r="V635" s="71"/>
      <c r="W635" s="71"/>
      <c r="X635" s="71"/>
      <c r="Y635" s="71"/>
      <c r="Z635" s="71"/>
    </row>
    <row r="636" spans="22:26">
      <c r="V636" s="71"/>
      <c r="W636" s="71"/>
      <c r="X636" s="71"/>
      <c r="Y636" s="71"/>
      <c r="Z636" s="71"/>
    </row>
    <row r="637" spans="22:26">
      <c r="V637" s="71"/>
      <c r="W637" s="71"/>
      <c r="X637" s="71"/>
      <c r="Y637" s="71"/>
      <c r="Z637" s="71"/>
    </row>
    <row r="638" spans="22:26">
      <c r="V638" s="71"/>
      <c r="W638" s="71"/>
      <c r="X638" s="71"/>
      <c r="Y638" s="71"/>
      <c r="Z638" s="71"/>
    </row>
    <row r="639" spans="22:26">
      <c r="V639" s="71"/>
      <c r="W639" s="71"/>
      <c r="X639" s="71"/>
      <c r="Y639" s="71"/>
      <c r="Z639" s="71"/>
    </row>
    <row r="640" spans="22:26">
      <c r="V640" s="71"/>
      <c r="W640" s="71"/>
      <c r="X640" s="71"/>
      <c r="Y640" s="71"/>
      <c r="Z640" s="71"/>
    </row>
    <row r="641" spans="22:26">
      <c r="V641" s="71"/>
      <c r="W641" s="71"/>
      <c r="X641" s="71"/>
      <c r="Y641" s="71"/>
      <c r="Z641" s="71"/>
    </row>
    <row r="642" spans="22:26">
      <c r="V642" s="71"/>
      <c r="W642" s="71"/>
      <c r="X642" s="71"/>
      <c r="Y642" s="71"/>
      <c r="Z642" s="71"/>
    </row>
    <row r="643" spans="22:26">
      <c r="V643" s="71"/>
      <c r="W643" s="71"/>
      <c r="X643" s="71"/>
      <c r="Y643" s="71"/>
      <c r="Z643" s="71"/>
    </row>
    <row r="644" spans="22:26">
      <c r="V644" s="71"/>
      <c r="W644" s="71"/>
      <c r="X644" s="71"/>
      <c r="Y644" s="71"/>
      <c r="Z644" s="71"/>
    </row>
    <row r="645" spans="22:26">
      <c r="V645" s="71"/>
      <c r="W645" s="71"/>
      <c r="X645" s="71"/>
      <c r="Y645" s="71"/>
      <c r="Z645" s="71"/>
    </row>
    <row r="646" spans="22:26">
      <c r="V646" s="71"/>
      <c r="W646" s="71"/>
      <c r="X646" s="71"/>
      <c r="Y646" s="71"/>
      <c r="Z646" s="71"/>
    </row>
    <row r="647" spans="22:26">
      <c r="V647" s="71"/>
      <c r="W647" s="71"/>
      <c r="X647" s="71"/>
      <c r="Y647" s="71"/>
      <c r="Z647" s="71"/>
    </row>
    <row r="648" spans="22:26">
      <c r="V648" s="71"/>
      <c r="W648" s="71"/>
      <c r="X648" s="71"/>
      <c r="Y648" s="71"/>
      <c r="Z648" s="71"/>
    </row>
    <row r="649" spans="22:26">
      <c r="V649" s="71"/>
      <c r="W649" s="71"/>
      <c r="X649" s="71"/>
      <c r="Y649" s="71"/>
      <c r="Z649" s="71"/>
    </row>
    <row r="650" spans="22:26">
      <c r="V650" s="71"/>
      <c r="W650" s="71"/>
      <c r="X650" s="71"/>
      <c r="Y650" s="71"/>
      <c r="Z650" s="71"/>
    </row>
    <row r="651" spans="22:26">
      <c r="V651" s="71"/>
      <c r="W651" s="71"/>
      <c r="X651" s="71"/>
      <c r="Y651" s="71"/>
      <c r="Z651" s="71"/>
    </row>
    <row r="652" spans="22:26">
      <c r="V652" s="71"/>
      <c r="W652" s="71"/>
      <c r="X652" s="71"/>
      <c r="Y652" s="71"/>
      <c r="Z652" s="71"/>
    </row>
    <row r="653" spans="22:26">
      <c r="V653" s="71"/>
      <c r="W653" s="71"/>
      <c r="X653" s="71"/>
      <c r="Y653" s="71"/>
      <c r="Z653" s="71"/>
    </row>
    <row r="654" spans="22:26">
      <c r="V654" s="71"/>
      <c r="W654" s="71"/>
      <c r="X654" s="71"/>
      <c r="Y654" s="71"/>
      <c r="Z654" s="71"/>
    </row>
    <row r="655" spans="22:26">
      <c r="V655" s="71"/>
      <c r="W655" s="71"/>
      <c r="X655" s="71"/>
      <c r="Y655" s="71"/>
      <c r="Z655" s="71"/>
    </row>
    <row r="656" spans="22:26">
      <c r="V656" s="71"/>
      <c r="W656" s="71"/>
      <c r="X656" s="71"/>
      <c r="Y656" s="71"/>
      <c r="Z656" s="71"/>
    </row>
    <row r="657" spans="22:26">
      <c r="V657" s="71"/>
      <c r="W657" s="71"/>
      <c r="X657" s="71"/>
      <c r="Y657" s="71"/>
      <c r="Z657" s="71"/>
    </row>
    <row r="658" spans="22:26">
      <c r="V658" s="71"/>
      <c r="W658" s="71"/>
      <c r="X658" s="71"/>
      <c r="Y658" s="71"/>
      <c r="Z658" s="71"/>
    </row>
    <row r="659" spans="22:26">
      <c r="V659" s="71"/>
      <c r="W659" s="71"/>
      <c r="X659" s="71"/>
      <c r="Y659" s="71"/>
      <c r="Z659" s="71"/>
    </row>
    <row r="660" spans="22:26">
      <c r="V660" s="71"/>
      <c r="W660" s="71"/>
      <c r="X660" s="71"/>
      <c r="Y660" s="71"/>
      <c r="Z660" s="71"/>
    </row>
    <row r="661" spans="22:26">
      <c r="V661" s="71"/>
      <c r="W661" s="71"/>
      <c r="X661" s="71"/>
      <c r="Y661" s="71"/>
      <c r="Z661" s="71"/>
    </row>
    <row r="662" spans="22:26">
      <c r="V662" s="71"/>
      <c r="W662" s="71"/>
      <c r="X662" s="71"/>
      <c r="Y662" s="71"/>
      <c r="Z662" s="71"/>
    </row>
    <row r="663" spans="22:26">
      <c r="V663" s="71"/>
      <c r="W663" s="71"/>
      <c r="X663" s="71"/>
      <c r="Y663" s="71"/>
      <c r="Z663" s="71"/>
    </row>
    <row r="664" spans="22:26">
      <c r="V664" s="71"/>
      <c r="W664" s="71"/>
      <c r="X664" s="71"/>
      <c r="Y664" s="71"/>
      <c r="Z664" s="71"/>
    </row>
    <row r="665" spans="22:26">
      <c r="V665" s="71"/>
      <c r="W665" s="71"/>
      <c r="X665" s="71"/>
      <c r="Y665" s="71"/>
      <c r="Z665" s="71"/>
    </row>
    <row r="666" spans="22:26">
      <c r="V666" s="71"/>
      <c r="W666" s="71"/>
      <c r="X666" s="71"/>
      <c r="Y666" s="71"/>
      <c r="Z666" s="71"/>
    </row>
    <row r="667" spans="22:26">
      <c r="V667" s="71"/>
      <c r="W667" s="71"/>
      <c r="X667" s="71"/>
      <c r="Y667" s="71"/>
      <c r="Z667" s="71"/>
    </row>
    <row r="668" spans="22:26">
      <c r="V668" s="71"/>
      <c r="W668" s="71"/>
      <c r="X668" s="71"/>
      <c r="Y668" s="71"/>
      <c r="Z668" s="71"/>
    </row>
    <row r="669" spans="22:26">
      <c r="V669" s="71"/>
      <c r="W669" s="71"/>
      <c r="X669" s="71"/>
      <c r="Y669" s="71"/>
      <c r="Z669" s="71"/>
    </row>
    <row r="670" spans="22:26">
      <c r="V670" s="71"/>
      <c r="W670" s="71"/>
      <c r="X670" s="71"/>
      <c r="Y670" s="71"/>
      <c r="Z670" s="71"/>
    </row>
    <row r="671" spans="22:26">
      <c r="V671" s="71"/>
      <c r="W671" s="71"/>
      <c r="X671" s="71"/>
      <c r="Y671" s="71"/>
      <c r="Z671" s="71"/>
    </row>
    <row r="672" spans="22:26">
      <c r="V672" s="71"/>
      <c r="W672" s="71"/>
      <c r="X672" s="71"/>
      <c r="Y672" s="71"/>
      <c r="Z672" s="71"/>
    </row>
    <row r="673" spans="22:26">
      <c r="V673" s="71"/>
      <c r="W673" s="71"/>
      <c r="X673" s="71"/>
      <c r="Y673" s="71"/>
      <c r="Z673" s="71"/>
    </row>
    <row r="674" spans="22:26">
      <c r="V674" s="71"/>
      <c r="W674" s="71"/>
      <c r="X674" s="71"/>
      <c r="Y674" s="71"/>
      <c r="Z674" s="71"/>
    </row>
    <row r="675" spans="22:26">
      <c r="V675" s="71"/>
      <c r="W675" s="71"/>
      <c r="X675" s="71"/>
      <c r="Y675" s="71"/>
      <c r="Z675" s="71"/>
    </row>
    <row r="676" spans="22:26">
      <c r="V676" s="71"/>
      <c r="W676" s="71"/>
      <c r="X676" s="71"/>
      <c r="Y676" s="71"/>
      <c r="Z676" s="71"/>
    </row>
    <row r="677" spans="22:26">
      <c r="V677" s="71"/>
      <c r="W677" s="71"/>
      <c r="X677" s="71"/>
      <c r="Y677" s="71"/>
      <c r="Z677" s="71"/>
    </row>
    <row r="678" spans="22:26">
      <c r="V678" s="71"/>
      <c r="W678" s="71"/>
      <c r="X678" s="71"/>
      <c r="Y678" s="71"/>
      <c r="Z678" s="71"/>
    </row>
    <row r="679" spans="22:26">
      <c r="V679" s="71"/>
      <c r="W679" s="71"/>
      <c r="X679" s="71"/>
      <c r="Y679" s="71"/>
      <c r="Z679" s="71"/>
    </row>
    <row r="680" spans="22:26">
      <c r="V680" s="71"/>
      <c r="W680" s="71"/>
      <c r="X680" s="71"/>
      <c r="Y680" s="71"/>
      <c r="Z680" s="71"/>
    </row>
    <row r="681" spans="22:26">
      <c r="V681" s="71"/>
      <c r="W681" s="71"/>
      <c r="X681" s="71"/>
      <c r="Y681" s="71"/>
      <c r="Z681" s="71"/>
    </row>
    <row r="682" spans="22:26">
      <c r="V682" s="71"/>
      <c r="W682" s="71"/>
      <c r="X682" s="71"/>
      <c r="Y682" s="71"/>
      <c r="Z682" s="71"/>
    </row>
    <row r="683" spans="22:26">
      <c r="V683" s="71"/>
      <c r="W683" s="71"/>
      <c r="X683" s="71"/>
      <c r="Y683" s="71"/>
      <c r="Z683" s="71"/>
    </row>
    <row r="684" spans="22:26">
      <c r="V684" s="71"/>
      <c r="W684" s="71"/>
      <c r="X684" s="71"/>
      <c r="Y684" s="71"/>
      <c r="Z684" s="71"/>
    </row>
    <row r="685" spans="22:26">
      <c r="V685" s="71"/>
      <c r="W685" s="71"/>
      <c r="X685" s="71"/>
      <c r="Y685" s="71"/>
      <c r="Z685" s="71"/>
    </row>
    <row r="686" spans="22:26">
      <c r="V686" s="71"/>
      <c r="W686" s="71"/>
      <c r="X686" s="71"/>
      <c r="Y686" s="71"/>
      <c r="Z686" s="71"/>
    </row>
    <row r="687" spans="22:26">
      <c r="V687" s="71"/>
      <c r="W687" s="71"/>
      <c r="X687" s="71"/>
      <c r="Y687" s="71"/>
      <c r="Z687" s="71"/>
    </row>
    <row r="688" spans="22:26">
      <c r="V688" s="71"/>
      <c r="W688" s="71"/>
      <c r="X688" s="71"/>
      <c r="Y688" s="71"/>
      <c r="Z688" s="71"/>
    </row>
    <row r="689" spans="22:26">
      <c r="V689" s="71"/>
      <c r="W689" s="71"/>
      <c r="X689" s="71"/>
      <c r="Y689" s="71"/>
      <c r="Z689" s="71"/>
    </row>
    <row r="690" spans="22:26">
      <c r="V690" s="71"/>
      <c r="W690" s="71"/>
      <c r="X690" s="71"/>
      <c r="Y690" s="71"/>
      <c r="Z690" s="71"/>
    </row>
    <row r="691" spans="22:26">
      <c r="V691" s="71"/>
      <c r="W691" s="71"/>
      <c r="X691" s="71"/>
      <c r="Y691" s="71"/>
      <c r="Z691" s="71"/>
    </row>
    <row r="692" spans="22:26">
      <c r="V692" s="71"/>
      <c r="W692" s="71"/>
      <c r="X692" s="71"/>
      <c r="Y692" s="71"/>
      <c r="Z692" s="71"/>
    </row>
    <row r="693" spans="22:26">
      <c r="V693" s="71"/>
      <c r="W693" s="71"/>
      <c r="X693" s="71"/>
      <c r="Y693" s="71"/>
      <c r="Z693" s="71"/>
    </row>
    <row r="694" spans="22:26">
      <c r="V694" s="71"/>
      <c r="W694" s="71"/>
      <c r="X694" s="71"/>
      <c r="Y694" s="71"/>
      <c r="Z694" s="71"/>
    </row>
    <row r="695" spans="22:26">
      <c r="V695" s="71"/>
      <c r="W695" s="71"/>
      <c r="X695" s="71"/>
      <c r="Y695" s="71"/>
      <c r="Z695" s="71"/>
    </row>
    <row r="696" spans="22:26">
      <c r="V696" s="71"/>
      <c r="W696" s="71"/>
      <c r="X696" s="71"/>
      <c r="Y696" s="71"/>
      <c r="Z696" s="71"/>
    </row>
    <row r="697" spans="22:26">
      <c r="V697" s="71"/>
      <c r="W697" s="71"/>
      <c r="X697" s="71"/>
      <c r="Y697" s="71"/>
      <c r="Z697" s="71"/>
    </row>
    <row r="698" spans="22:26">
      <c r="V698" s="71"/>
      <c r="W698" s="71"/>
      <c r="X698" s="71"/>
      <c r="Y698" s="71"/>
      <c r="Z698" s="71"/>
    </row>
    <row r="699" spans="22:26">
      <c r="V699" s="71"/>
      <c r="W699" s="71"/>
      <c r="X699" s="71"/>
      <c r="Y699" s="71"/>
      <c r="Z699" s="71"/>
    </row>
    <row r="700" spans="22:26">
      <c r="V700" s="71"/>
      <c r="W700" s="71"/>
      <c r="X700" s="71"/>
      <c r="Y700" s="71"/>
      <c r="Z700" s="71"/>
    </row>
    <row r="701" spans="22:26">
      <c r="V701" s="71"/>
      <c r="W701" s="71"/>
      <c r="X701" s="71"/>
      <c r="Y701" s="71"/>
      <c r="Z701" s="71"/>
    </row>
    <row r="702" spans="22:26">
      <c r="V702" s="71"/>
      <c r="W702" s="71"/>
      <c r="X702" s="71"/>
      <c r="Y702" s="71"/>
      <c r="Z702" s="71"/>
    </row>
    <row r="703" spans="22:26">
      <c r="V703" s="71"/>
      <c r="W703" s="71"/>
      <c r="X703" s="71"/>
      <c r="Y703" s="71"/>
      <c r="Z703" s="71"/>
    </row>
    <row r="704" spans="22:26">
      <c r="V704" s="71"/>
      <c r="W704" s="71"/>
      <c r="X704" s="71"/>
      <c r="Y704" s="71"/>
      <c r="Z704" s="71"/>
    </row>
    <row r="705" spans="22:26">
      <c r="V705" s="71"/>
      <c r="W705" s="71"/>
      <c r="X705" s="71"/>
      <c r="Y705" s="71"/>
      <c r="Z705" s="71"/>
    </row>
    <row r="706" spans="22:26">
      <c r="V706" s="71"/>
      <c r="W706" s="71"/>
      <c r="X706" s="71"/>
      <c r="Y706" s="71"/>
      <c r="Z706" s="71"/>
    </row>
    <row r="707" spans="22:26">
      <c r="V707" s="71"/>
      <c r="W707" s="71"/>
      <c r="X707" s="71"/>
      <c r="Y707" s="71"/>
      <c r="Z707" s="71"/>
    </row>
    <row r="708" spans="22:26">
      <c r="V708" s="71"/>
      <c r="W708" s="71"/>
      <c r="X708" s="71"/>
      <c r="Y708" s="71"/>
      <c r="Z708" s="71"/>
    </row>
    <row r="709" spans="22:26">
      <c r="V709" s="71"/>
      <c r="W709" s="71"/>
      <c r="X709" s="71"/>
      <c r="Y709" s="71"/>
      <c r="Z709" s="71"/>
    </row>
    <row r="710" spans="22:26">
      <c r="V710" s="71"/>
      <c r="W710" s="71"/>
      <c r="X710" s="71"/>
      <c r="Y710" s="71"/>
      <c r="Z710" s="71"/>
    </row>
    <row r="711" spans="22:26">
      <c r="V711" s="71"/>
      <c r="W711" s="71"/>
      <c r="X711" s="71"/>
      <c r="Y711" s="71"/>
      <c r="Z711" s="71"/>
    </row>
    <row r="712" spans="22:26">
      <c r="V712" s="71"/>
      <c r="W712" s="71"/>
      <c r="X712" s="71"/>
      <c r="Y712" s="71"/>
      <c r="Z712" s="71"/>
    </row>
    <row r="713" spans="22:26">
      <c r="V713" s="71"/>
      <c r="W713" s="71"/>
      <c r="X713" s="71"/>
      <c r="Y713" s="71"/>
      <c r="Z713" s="71"/>
    </row>
    <row r="714" spans="22:26">
      <c r="V714" s="71"/>
      <c r="W714" s="71"/>
      <c r="X714" s="71"/>
      <c r="Y714" s="71"/>
      <c r="Z714" s="71"/>
    </row>
    <row r="715" spans="22:26">
      <c r="V715" s="71"/>
      <c r="W715" s="71"/>
      <c r="X715" s="71"/>
      <c r="Y715" s="71"/>
      <c r="Z715" s="71"/>
    </row>
    <row r="716" spans="22:26">
      <c r="V716" s="71"/>
      <c r="W716" s="71"/>
      <c r="X716" s="71"/>
      <c r="Y716" s="71"/>
      <c r="Z716" s="71"/>
    </row>
    <row r="717" spans="22:26">
      <c r="V717" s="71"/>
      <c r="W717" s="71"/>
      <c r="X717" s="71"/>
      <c r="Y717" s="71"/>
      <c r="Z717" s="71"/>
    </row>
    <row r="718" spans="22:26">
      <c r="V718" s="71"/>
      <c r="W718" s="71"/>
      <c r="X718" s="71"/>
      <c r="Y718" s="71"/>
      <c r="Z718" s="71"/>
    </row>
    <row r="719" spans="22:26">
      <c r="V719" s="71"/>
      <c r="W719" s="71"/>
      <c r="X719" s="71"/>
      <c r="Y719" s="71"/>
      <c r="Z719" s="71"/>
    </row>
    <row r="720" spans="22:26">
      <c r="V720" s="71"/>
      <c r="W720" s="71"/>
      <c r="X720" s="71"/>
      <c r="Y720" s="71"/>
      <c r="Z720" s="71"/>
    </row>
    <row r="721" spans="22:26">
      <c r="V721" s="71"/>
      <c r="W721" s="71"/>
      <c r="X721" s="71"/>
      <c r="Y721" s="71"/>
      <c r="Z721" s="71"/>
    </row>
    <row r="722" spans="22:26">
      <c r="V722" s="71"/>
      <c r="W722" s="71"/>
      <c r="X722" s="71"/>
      <c r="Y722" s="71"/>
      <c r="Z722" s="71"/>
    </row>
    <row r="723" spans="22:26">
      <c r="V723" s="71"/>
      <c r="W723" s="71"/>
      <c r="X723" s="71"/>
      <c r="Y723" s="71"/>
      <c r="Z723" s="71"/>
    </row>
    <row r="724" spans="22:26">
      <c r="V724" s="71"/>
      <c r="W724" s="71"/>
      <c r="X724" s="71"/>
      <c r="Y724" s="71"/>
      <c r="Z724" s="71"/>
    </row>
    <row r="725" spans="22:26">
      <c r="V725" s="71"/>
      <c r="W725" s="71"/>
      <c r="X725" s="71"/>
      <c r="Y725" s="71"/>
      <c r="Z725" s="71"/>
    </row>
    <row r="726" spans="22:26">
      <c r="V726" s="71"/>
      <c r="W726" s="71"/>
      <c r="X726" s="71"/>
      <c r="Y726" s="71"/>
      <c r="Z726" s="71"/>
    </row>
    <row r="727" spans="22:26">
      <c r="V727" s="71"/>
      <c r="W727" s="71"/>
      <c r="X727" s="71"/>
      <c r="Y727" s="71"/>
      <c r="Z727" s="71"/>
    </row>
    <row r="728" spans="22:26">
      <c r="V728" s="71"/>
      <c r="W728" s="71"/>
      <c r="X728" s="71"/>
      <c r="Y728" s="71"/>
      <c r="Z728" s="71"/>
    </row>
    <row r="729" spans="22:26">
      <c r="V729" s="71"/>
      <c r="W729" s="71"/>
      <c r="X729" s="71"/>
      <c r="Y729" s="71"/>
      <c r="Z729" s="71"/>
    </row>
    <row r="730" spans="22:26">
      <c r="V730" s="71"/>
      <c r="W730" s="71"/>
      <c r="X730" s="71"/>
      <c r="Y730" s="71"/>
      <c r="Z730" s="71"/>
    </row>
    <row r="731" spans="22:26">
      <c r="V731" s="71"/>
      <c r="W731" s="71"/>
      <c r="X731" s="71"/>
      <c r="Y731" s="71"/>
      <c r="Z731" s="71"/>
    </row>
    <row r="732" spans="22:26">
      <c r="V732" s="71"/>
      <c r="W732" s="71"/>
      <c r="X732" s="71"/>
      <c r="Y732" s="71"/>
      <c r="Z732" s="71"/>
    </row>
    <row r="733" spans="22:26">
      <c r="V733" s="71"/>
      <c r="W733" s="71"/>
      <c r="X733" s="71"/>
      <c r="Y733" s="71"/>
      <c r="Z733" s="71"/>
    </row>
    <row r="734" spans="22:26">
      <c r="V734" s="71"/>
      <c r="W734" s="71"/>
      <c r="X734" s="71"/>
      <c r="Y734" s="71"/>
      <c r="Z734" s="71"/>
    </row>
    <row r="735" spans="22:26">
      <c r="V735" s="71"/>
      <c r="W735" s="71"/>
      <c r="X735" s="71"/>
      <c r="Y735" s="71"/>
      <c r="Z735" s="71"/>
    </row>
    <row r="736" spans="22:26">
      <c r="V736" s="71"/>
      <c r="W736" s="71"/>
      <c r="X736" s="71"/>
      <c r="Y736" s="71"/>
      <c r="Z736" s="71"/>
    </row>
    <row r="737" spans="22:26">
      <c r="V737" s="71"/>
      <c r="W737" s="71"/>
      <c r="X737" s="71"/>
      <c r="Y737" s="71"/>
      <c r="Z737" s="71"/>
    </row>
    <row r="738" spans="22:26">
      <c r="V738" s="71"/>
      <c r="W738" s="71"/>
      <c r="X738" s="71"/>
      <c r="Y738" s="71"/>
      <c r="Z738" s="71"/>
    </row>
    <row r="739" spans="22:26">
      <c r="V739" s="71"/>
      <c r="W739" s="71"/>
      <c r="X739" s="71"/>
      <c r="Y739" s="71"/>
      <c r="Z739" s="71"/>
    </row>
    <row r="740" spans="22:26">
      <c r="V740" s="71"/>
      <c r="W740" s="71"/>
      <c r="X740" s="71"/>
      <c r="Y740" s="71"/>
      <c r="Z740" s="71"/>
    </row>
    <row r="741" spans="22:26">
      <c r="V741" s="71"/>
      <c r="W741" s="71"/>
      <c r="X741" s="71"/>
      <c r="Y741" s="71"/>
      <c r="Z741" s="71"/>
    </row>
    <row r="742" spans="22:26">
      <c r="V742" s="71"/>
      <c r="W742" s="71"/>
      <c r="X742" s="71"/>
      <c r="Y742" s="71"/>
      <c r="Z742" s="71"/>
    </row>
  </sheetData>
  <mergeCells count="21">
    <mergeCell ref="A1:V1"/>
    <mergeCell ref="S2:V2"/>
    <mergeCell ref="S3:V3"/>
    <mergeCell ref="S4:V4"/>
    <mergeCell ref="S5:V5"/>
    <mergeCell ref="S6:V6"/>
    <mergeCell ref="S7:V7"/>
    <mergeCell ref="S8:V8"/>
    <mergeCell ref="S9:V9"/>
    <mergeCell ref="A11:Z11"/>
    <mergeCell ref="Y12:Z12"/>
    <mergeCell ref="Y13:Z13"/>
    <mergeCell ref="Y14:Z14"/>
    <mergeCell ref="Y15:Z15"/>
    <mergeCell ref="Y16:Z16"/>
    <mergeCell ref="B29:C29"/>
    <mergeCell ref="Y17:Z17"/>
    <mergeCell ref="Y18:Z18"/>
    <mergeCell ref="Y19:Z19"/>
    <mergeCell ref="A21:C21"/>
    <mergeCell ref="I22:J22"/>
  </mergeCells>
  <phoneticPr fontId="13" type="noConversion"/>
  <pageMargins left="0.69930555555555596" right="0.69930555555555596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"/>
  <sheetViews>
    <sheetView workbookViewId="0">
      <selection activeCell="F4" sqref="F4"/>
    </sheetView>
  </sheetViews>
  <sheetFormatPr baseColWidth="10" defaultColWidth="8.83203125" defaultRowHeight="12" x14ac:dyDescent="0"/>
  <cols>
    <col min="1" max="1" width="14.33203125" style="2" customWidth="1"/>
    <col min="2" max="2" width="23.5" style="1" customWidth="1"/>
    <col min="3" max="3" width="15.1640625" style="2" customWidth="1"/>
    <col min="4" max="5" width="13" style="3" hidden="1" customWidth="1"/>
    <col min="6" max="6" width="18.1640625" style="3" customWidth="1"/>
    <col min="7" max="7" width="18.1640625" style="2" customWidth="1"/>
    <col min="8" max="9" width="18.1640625" style="2" hidden="1" customWidth="1"/>
    <col min="10" max="10" width="18.1640625" style="2" customWidth="1"/>
    <col min="11" max="11" width="13" style="2" customWidth="1"/>
    <col min="12" max="12" width="13" style="2" hidden="1" customWidth="1"/>
    <col min="13" max="13" width="18.1640625" style="2" hidden="1" customWidth="1"/>
    <col min="14" max="14" width="18.1640625" style="2" customWidth="1"/>
    <col min="15" max="15" width="13" style="2" customWidth="1"/>
    <col min="16" max="16" width="13" style="2" hidden="1" customWidth="1"/>
    <col min="17" max="17" width="18.1640625" style="2" hidden="1" customWidth="1"/>
    <col min="18" max="18" width="18.1640625" style="2" customWidth="1"/>
    <col min="19" max="19" width="13" style="2" customWidth="1"/>
    <col min="20" max="20" width="10.5" style="2" hidden="1" customWidth="1"/>
    <col min="21" max="21" width="18.1640625" style="2" hidden="1" customWidth="1"/>
    <col min="22" max="22" width="18.1640625" style="2" customWidth="1"/>
    <col min="23" max="23" width="12.6640625" style="2" customWidth="1"/>
    <col min="24" max="24" width="13" style="2" hidden="1" customWidth="1"/>
    <col min="25" max="25" width="13.6640625" style="2" customWidth="1"/>
    <col min="26" max="26" width="14.1640625" style="2" customWidth="1"/>
    <col min="27" max="27" width="65.5" style="2" customWidth="1"/>
    <col min="28" max="28" width="12.5" style="2" customWidth="1"/>
    <col min="29" max="29" width="11" style="2" customWidth="1"/>
    <col min="30" max="30" width="10.1640625" style="2" customWidth="1"/>
    <col min="31" max="32" width="8.83203125" style="2"/>
    <col min="33" max="33" width="11" style="2" customWidth="1"/>
    <col min="34" max="34" width="8.83203125" style="2"/>
    <col min="35" max="35" width="11" style="2" customWidth="1"/>
    <col min="36" max="37" width="8.83203125" style="2"/>
    <col min="38" max="38" width="11" style="2" customWidth="1"/>
    <col min="39" max="16384" width="8.83203125" style="2"/>
  </cols>
  <sheetData>
    <row r="1" spans="1:34" ht="28" customHeight="1">
      <c r="A1" s="253" t="s">
        <v>190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6">
      <c r="A2" s="5" t="s">
        <v>129</v>
      </c>
      <c r="B2" s="6" t="s">
        <v>38</v>
      </c>
      <c r="C2" s="6" t="s">
        <v>40</v>
      </c>
      <c r="D2" s="6"/>
      <c r="E2" s="6"/>
      <c r="F2" s="6" t="s">
        <v>41</v>
      </c>
      <c r="G2" s="7" t="s">
        <v>79</v>
      </c>
      <c r="H2" s="6"/>
      <c r="I2" s="6"/>
      <c r="J2" s="6" t="s">
        <v>43</v>
      </c>
      <c r="K2" s="6" t="s">
        <v>44</v>
      </c>
      <c r="L2" s="48"/>
      <c r="M2" s="6"/>
      <c r="N2" s="6" t="s">
        <v>45</v>
      </c>
      <c r="O2" s="49" t="s">
        <v>103</v>
      </c>
      <c r="P2" s="50"/>
      <c r="Q2" s="50"/>
      <c r="R2" s="49" t="s">
        <v>104</v>
      </c>
      <c r="S2" s="257" t="s">
        <v>105</v>
      </c>
      <c r="T2" s="257"/>
      <c r="U2" s="257"/>
      <c r="V2" s="258"/>
      <c r="AA2" s="1"/>
      <c r="AB2" s="1"/>
      <c r="AC2" s="1"/>
      <c r="AD2" s="1"/>
    </row>
    <row r="3" spans="1:34" ht="16">
      <c r="A3" s="8">
        <v>1</v>
      </c>
      <c r="B3" s="6" t="s">
        <v>80</v>
      </c>
      <c r="C3" s="9" t="s">
        <v>81</v>
      </c>
      <c r="D3" s="10"/>
      <c r="E3" s="10"/>
      <c r="F3" s="11">
        <f>AVERAGE(C22,C24)</f>
        <v>101.80605930925138</v>
      </c>
      <c r="G3" s="6">
        <v>0</v>
      </c>
      <c r="H3" s="10"/>
      <c r="I3" s="51"/>
      <c r="J3" s="11">
        <f t="shared" ref="J3:J6" si="0">F3</f>
        <v>101.80605930925138</v>
      </c>
      <c r="K3" s="9">
        <f>C50</f>
        <v>101.77</v>
      </c>
      <c r="L3" s="48"/>
      <c r="M3" s="9"/>
      <c r="N3" s="9" t="s">
        <v>198</v>
      </c>
      <c r="O3" s="6"/>
      <c r="P3" s="6"/>
      <c r="Q3" s="48"/>
      <c r="R3" s="48"/>
      <c r="S3" s="270"/>
      <c r="T3" s="270"/>
      <c r="U3" s="270"/>
      <c r="V3" s="271"/>
      <c r="AA3" s="1"/>
      <c r="AB3" s="1"/>
      <c r="AC3" s="1"/>
      <c r="AD3" s="1"/>
    </row>
    <row r="4" spans="1:34" ht="16">
      <c r="A4" s="8">
        <v>2</v>
      </c>
      <c r="B4" s="6" t="s">
        <v>80</v>
      </c>
      <c r="C4" s="9" t="s">
        <v>84</v>
      </c>
      <c r="D4" s="10"/>
      <c r="E4" s="10"/>
      <c r="F4" s="11">
        <f>AVERAGE(C22,C24)</f>
        <v>101.80605930925138</v>
      </c>
      <c r="G4" s="6">
        <v>0</v>
      </c>
      <c r="H4" s="10"/>
      <c r="I4" s="51"/>
      <c r="J4" s="11">
        <f t="shared" si="0"/>
        <v>101.80605930925138</v>
      </c>
      <c r="K4" s="9">
        <f>C50</f>
        <v>101.77</v>
      </c>
      <c r="L4" s="48"/>
      <c r="M4" s="9"/>
      <c r="N4" s="9" t="s">
        <v>198</v>
      </c>
      <c r="O4" s="6"/>
      <c r="P4" s="6"/>
      <c r="Q4" s="48"/>
      <c r="R4" s="48"/>
      <c r="S4" s="270"/>
      <c r="T4" s="270"/>
      <c r="U4" s="270"/>
      <c r="V4" s="271"/>
      <c r="AA4" s="1"/>
      <c r="AB4" s="1"/>
      <c r="AC4" s="1"/>
      <c r="AD4" s="1"/>
    </row>
    <row r="5" spans="1:34" ht="16">
      <c r="A5" s="8">
        <v>3</v>
      </c>
      <c r="B5" s="6" t="s">
        <v>80</v>
      </c>
      <c r="C5" s="9" t="s">
        <v>83</v>
      </c>
      <c r="D5" s="10"/>
      <c r="E5" s="10"/>
      <c r="F5" s="11">
        <f>AVERAGE(C22,C24)</f>
        <v>101.80605930925138</v>
      </c>
      <c r="G5" s="6">
        <v>0</v>
      </c>
      <c r="H5" s="10"/>
      <c r="I5" s="51"/>
      <c r="J5" s="11">
        <f t="shared" si="0"/>
        <v>101.80605930925138</v>
      </c>
      <c r="K5" s="9">
        <f>C50</f>
        <v>101.77</v>
      </c>
      <c r="L5" s="48"/>
      <c r="M5" s="9"/>
      <c r="N5" s="9" t="s">
        <v>198</v>
      </c>
      <c r="O5" s="6"/>
      <c r="P5" s="6"/>
      <c r="Q5" s="48"/>
      <c r="R5" s="48"/>
      <c r="S5" s="270"/>
      <c r="T5" s="270"/>
      <c r="U5" s="270"/>
      <c r="V5" s="271"/>
      <c r="AA5" s="1"/>
      <c r="AB5" s="1"/>
      <c r="AC5" s="1"/>
      <c r="AD5" s="1"/>
    </row>
    <row r="6" spans="1:34" ht="16">
      <c r="A6" s="8">
        <v>4</v>
      </c>
      <c r="B6" s="6" t="s">
        <v>80</v>
      </c>
      <c r="C6" s="13" t="s">
        <v>85</v>
      </c>
      <c r="D6" s="10"/>
      <c r="E6" s="10"/>
      <c r="F6" s="11">
        <f>AVERAGE(C22,C24)</f>
        <v>101.80605930925138</v>
      </c>
      <c r="G6" s="6">
        <v>0</v>
      </c>
      <c r="H6" s="10"/>
      <c r="I6" s="51"/>
      <c r="J6" s="11">
        <f t="shared" si="0"/>
        <v>101.80605930925138</v>
      </c>
      <c r="K6" s="9">
        <f>C50</f>
        <v>101.77</v>
      </c>
      <c r="L6" s="48"/>
      <c r="M6" s="9"/>
      <c r="N6" s="9" t="s">
        <v>198</v>
      </c>
      <c r="O6" s="6"/>
      <c r="P6" s="6"/>
      <c r="Q6" s="48"/>
      <c r="R6" s="48"/>
      <c r="S6" s="270"/>
      <c r="T6" s="270"/>
      <c r="U6" s="270"/>
      <c r="V6" s="271"/>
      <c r="AA6" s="1"/>
      <c r="AB6" s="1"/>
      <c r="AC6" s="1"/>
      <c r="AD6" s="1"/>
    </row>
    <row r="7" spans="1:34" ht="16">
      <c r="A7" s="8">
        <v>5</v>
      </c>
      <c r="B7" s="6" t="s">
        <v>89</v>
      </c>
      <c r="C7" s="9" t="s">
        <v>90</v>
      </c>
      <c r="D7" s="10"/>
      <c r="E7" s="10"/>
      <c r="F7" s="11">
        <f>AVERAGE(C26,C29)</f>
        <v>101.32659199809177</v>
      </c>
      <c r="G7" s="6">
        <v>30</v>
      </c>
      <c r="H7" s="10"/>
      <c r="I7" s="51"/>
      <c r="J7" s="11">
        <f t="shared" ref="J7:J10" si="1">F7+0.41</f>
        <v>101.73659199809177</v>
      </c>
      <c r="K7" s="9">
        <f>C50</f>
        <v>101.77</v>
      </c>
      <c r="L7" s="48"/>
      <c r="M7" s="9"/>
      <c r="N7" s="9" t="s">
        <v>198</v>
      </c>
      <c r="O7" s="6"/>
      <c r="P7" s="6"/>
      <c r="Q7" s="48"/>
      <c r="R7" s="48"/>
      <c r="S7" s="270"/>
      <c r="T7" s="270"/>
      <c r="U7" s="270"/>
      <c r="V7" s="271"/>
      <c r="AD7" s="1"/>
    </row>
    <row r="8" spans="1:34" ht="16">
      <c r="A8" s="8">
        <v>7</v>
      </c>
      <c r="B8" s="6" t="s">
        <v>89</v>
      </c>
      <c r="C8" s="9" t="s">
        <v>92</v>
      </c>
      <c r="D8" s="10"/>
      <c r="E8" s="10"/>
      <c r="F8" s="11">
        <f>AVERAGE(C26,C29)</f>
        <v>101.32659199809177</v>
      </c>
      <c r="G8" s="6">
        <v>30</v>
      </c>
      <c r="H8" s="10"/>
      <c r="I8" s="51"/>
      <c r="J8" s="11">
        <f t="shared" si="1"/>
        <v>101.73659199809177</v>
      </c>
      <c r="K8" s="9">
        <f>C50</f>
        <v>101.77</v>
      </c>
      <c r="L8" s="48"/>
      <c r="M8" s="9"/>
      <c r="N8" s="9" t="s">
        <v>198</v>
      </c>
      <c r="O8" s="6"/>
      <c r="P8" s="6"/>
      <c r="Q8" s="48"/>
      <c r="R8" s="48"/>
      <c r="S8" s="270"/>
      <c r="T8" s="270"/>
      <c r="U8" s="270"/>
      <c r="V8" s="271"/>
      <c r="AD8" s="1"/>
    </row>
    <row r="9" spans="1:34" ht="16">
      <c r="A9" s="8">
        <v>8</v>
      </c>
      <c r="B9" s="6" t="s">
        <v>89</v>
      </c>
      <c r="C9" s="13" t="s">
        <v>172</v>
      </c>
      <c r="D9" s="10"/>
      <c r="E9" s="10"/>
      <c r="F9" s="11">
        <f>AVERAGE(C26,C29)</f>
        <v>101.32659199809177</v>
      </c>
      <c r="G9" s="6">
        <v>30</v>
      </c>
      <c r="H9" s="10"/>
      <c r="I9" s="51"/>
      <c r="J9" s="11">
        <f t="shared" si="1"/>
        <v>101.73659199809177</v>
      </c>
      <c r="K9" s="9">
        <f>C50</f>
        <v>101.77</v>
      </c>
      <c r="L9" s="9"/>
      <c r="M9" s="9"/>
      <c r="N9" s="9" t="s">
        <v>198</v>
      </c>
      <c r="O9" s="6"/>
      <c r="P9" s="6"/>
      <c r="Q9" s="6"/>
      <c r="R9" s="6"/>
      <c r="S9" s="270"/>
      <c r="T9" s="270"/>
      <c r="U9" s="270"/>
      <c r="V9" s="271"/>
      <c r="W9" s="1"/>
      <c r="X9" s="1"/>
      <c r="Y9" s="1"/>
      <c r="Z9" s="1"/>
      <c r="AA9" s="1"/>
      <c r="AB9" s="1"/>
      <c r="AC9" s="1"/>
      <c r="AD9" s="1"/>
    </row>
    <row r="10" spans="1:34" ht="16">
      <c r="A10" s="8">
        <v>33</v>
      </c>
      <c r="B10" s="6" t="s">
        <v>89</v>
      </c>
      <c r="C10" s="9" t="s">
        <v>199</v>
      </c>
      <c r="D10" s="10"/>
      <c r="E10" s="10"/>
      <c r="F10" s="11">
        <f>AVERAGE(C26,C29)</f>
        <v>101.32659199809177</v>
      </c>
      <c r="G10" s="6">
        <v>30</v>
      </c>
      <c r="H10" s="10"/>
      <c r="I10" s="51"/>
      <c r="J10" s="11">
        <f t="shared" si="1"/>
        <v>101.73659199809177</v>
      </c>
      <c r="K10" s="9">
        <f>C50</f>
        <v>101.77</v>
      </c>
      <c r="L10" s="48"/>
      <c r="M10" s="9"/>
      <c r="N10" s="9" t="s">
        <v>198</v>
      </c>
      <c r="O10" s="6"/>
      <c r="P10" s="6"/>
      <c r="Q10" s="48"/>
      <c r="R10" s="48"/>
      <c r="S10" s="270"/>
      <c r="T10" s="270"/>
      <c r="U10" s="270"/>
      <c r="V10" s="271"/>
      <c r="AD10" s="1"/>
    </row>
    <row r="11" spans="1:34" ht="16">
      <c r="A11" s="8">
        <v>9</v>
      </c>
      <c r="B11" s="6" t="s">
        <v>97</v>
      </c>
      <c r="C11" s="13" t="s">
        <v>133</v>
      </c>
      <c r="D11" s="10"/>
      <c r="E11" s="10"/>
      <c r="F11" s="11">
        <f t="shared" ref="F11:F16" si="2">AVERAGE(C30:C31)</f>
        <v>102.30898478332551</v>
      </c>
      <c r="G11" s="6">
        <v>0</v>
      </c>
      <c r="H11" s="10"/>
      <c r="I11" s="51"/>
      <c r="J11" s="11">
        <f t="shared" ref="J11:J18" si="3">F11</f>
        <v>102.30898478332551</v>
      </c>
      <c r="K11" s="9">
        <f>C50</f>
        <v>101.77</v>
      </c>
      <c r="L11" s="48"/>
      <c r="M11" s="9"/>
      <c r="N11" s="9" t="s">
        <v>198</v>
      </c>
      <c r="O11" s="6"/>
      <c r="P11" s="6"/>
      <c r="Q11" s="48"/>
      <c r="R11" s="48"/>
      <c r="S11" s="270"/>
      <c r="T11" s="270"/>
      <c r="U11" s="270"/>
      <c r="V11" s="271"/>
      <c r="AD11" s="1"/>
    </row>
    <row r="12" spans="1:34" ht="16">
      <c r="A12" s="8">
        <v>10</v>
      </c>
      <c r="B12" s="6" t="s">
        <v>97</v>
      </c>
      <c r="C12" s="9" t="s">
        <v>98</v>
      </c>
      <c r="D12" s="10"/>
      <c r="E12" s="10"/>
      <c r="F12" s="11">
        <f t="shared" ref="F12:F17" si="4">AVERAGE(C30:C31)</f>
        <v>102.30898478332551</v>
      </c>
      <c r="G12" s="6">
        <v>0</v>
      </c>
      <c r="H12" s="10"/>
      <c r="I12" s="51"/>
      <c r="J12" s="11">
        <f t="shared" si="3"/>
        <v>102.30898478332551</v>
      </c>
      <c r="K12" s="9">
        <f>C50</f>
        <v>101.77</v>
      </c>
      <c r="L12" s="48"/>
      <c r="M12" s="9"/>
      <c r="N12" s="9" t="s">
        <v>198</v>
      </c>
      <c r="O12" s="6"/>
      <c r="P12" s="6"/>
      <c r="Q12" s="48"/>
      <c r="R12" s="48"/>
      <c r="S12" s="270"/>
      <c r="T12" s="270"/>
      <c r="U12" s="270"/>
      <c r="V12" s="271"/>
      <c r="AD12" s="1"/>
    </row>
    <row r="13" spans="1:34" ht="16">
      <c r="A13" s="8">
        <v>20</v>
      </c>
      <c r="B13" s="6" t="s">
        <v>97</v>
      </c>
      <c r="C13" s="13" t="s">
        <v>173</v>
      </c>
      <c r="D13" s="10"/>
      <c r="E13" s="10"/>
      <c r="F13" s="11">
        <f>AVERAGE(C30:C31)</f>
        <v>102.30898478332551</v>
      </c>
      <c r="G13" s="6">
        <v>0</v>
      </c>
      <c r="H13" s="10"/>
      <c r="I13" s="51"/>
      <c r="J13" s="11">
        <f t="shared" si="3"/>
        <v>102.30898478332551</v>
      </c>
      <c r="K13" s="9">
        <f>C50</f>
        <v>101.77</v>
      </c>
      <c r="L13" s="48"/>
      <c r="M13" s="9"/>
      <c r="N13" s="9" t="s">
        <v>198</v>
      </c>
      <c r="O13" s="6"/>
      <c r="P13" s="6"/>
      <c r="Q13" s="48"/>
      <c r="R13" s="48"/>
      <c r="S13" s="270"/>
      <c r="T13" s="270"/>
      <c r="U13" s="270"/>
      <c r="V13" s="271"/>
      <c r="AD13" s="1"/>
    </row>
    <row r="14" spans="1:34" ht="16">
      <c r="A14" s="8">
        <v>12</v>
      </c>
      <c r="B14" s="6" t="s">
        <v>86</v>
      </c>
      <c r="C14" s="9" t="s">
        <v>88</v>
      </c>
      <c r="D14" s="10"/>
      <c r="E14" s="10"/>
      <c r="F14" s="11">
        <f t="shared" si="2"/>
        <v>103.57462940487298</v>
      </c>
      <c r="G14" s="6">
        <v>0</v>
      </c>
      <c r="H14" s="10"/>
      <c r="I14" s="51"/>
      <c r="J14" s="11">
        <f t="shared" si="3"/>
        <v>103.57462940487298</v>
      </c>
      <c r="K14" s="9">
        <f>C50</f>
        <v>101.77</v>
      </c>
      <c r="L14" s="9"/>
      <c r="M14" s="9"/>
      <c r="N14" s="9" t="s">
        <v>198</v>
      </c>
      <c r="O14" s="6"/>
      <c r="P14" s="6"/>
      <c r="Q14" s="6"/>
      <c r="R14" s="6"/>
      <c r="S14" s="270"/>
      <c r="T14" s="270"/>
      <c r="U14" s="270"/>
      <c r="V14" s="271"/>
      <c r="W14" s="1"/>
      <c r="X14" s="1"/>
      <c r="Y14" s="1"/>
      <c r="Z14" s="1"/>
      <c r="AA14" s="1"/>
      <c r="AB14" s="1"/>
      <c r="AC14" s="1"/>
      <c r="AD14" s="1"/>
    </row>
    <row r="15" spans="1:34" ht="16">
      <c r="A15" s="8">
        <v>13</v>
      </c>
      <c r="B15" s="6" t="s">
        <v>86</v>
      </c>
      <c r="C15" s="9" t="s">
        <v>87</v>
      </c>
      <c r="D15" s="10"/>
      <c r="E15" s="10"/>
      <c r="F15" s="11">
        <f t="shared" si="4"/>
        <v>103.57462940487298</v>
      </c>
      <c r="G15" s="6">
        <v>0</v>
      </c>
      <c r="H15" s="10"/>
      <c r="I15" s="51"/>
      <c r="J15" s="11">
        <f t="shared" si="3"/>
        <v>103.57462940487298</v>
      </c>
      <c r="K15" s="9">
        <f>C50</f>
        <v>101.77</v>
      </c>
      <c r="L15" s="6"/>
      <c r="M15" s="9"/>
      <c r="N15" s="9" t="s">
        <v>198</v>
      </c>
      <c r="O15" s="6"/>
      <c r="P15" s="6"/>
      <c r="Q15" s="6"/>
      <c r="R15" s="6"/>
      <c r="S15" s="270"/>
      <c r="T15" s="270"/>
      <c r="U15" s="270"/>
      <c r="V15" s="271"/>
      <c r="W15" s="1"/>
      <c r="X15" s="1"/>
      <c r="Y15" s="1"/>
      <c r="Z15" s="1"/>
      <c r="AA15" s="1"/>
      <c r="AB15" s="1"/>
      <c r="AC15" s="1"/>
      <c r="AD15" s="1"/>
    </row>
    <row r="16" spans="1:34" ht="16">
      <c r="A16" s="8">
        <v>14</v>
      </c>
      <c r="B16" s="6" t="s">
        <v>99</v>
      </c>
      <c r="C16" s="9" t="s">
        <v>100</v>
      </c>
      <c r="D16" s="10"/>
      <c r="E16" s="10"/>
      <c r="F16" s="11">
        <f t="shared" si="2"/>
        <v>102.86220280480705</v>
      </c>
      <c r="G16" s="6">
        <v>0</v>
      </c>
      <c r="H16" s="10"/>
      <c r="I16" s="51"/>
      <c r="J16" s="11">
        <f t="shared" si="3"/>
        <v>102.86220280480705</v>
      </c>
      <c r="K16" s="9">
        <f>C50</f>
        <v>101.77</v>
      </c>
      <c r="L16" s="48"/>
      <c r="M16" s="9"/>
      <c r="N16" s="9" t="s">
        <v>198</v>
      </c>
      <c r="O16" s="6"/>
      <c r="P16" s="6"/>
      <c r="Q16" s="48"/>
      <c r="R16" s="48"/>
      <c r="S16" s="270"/>
      <c r="T16" s="270"/>
      <c r="U16" s="270"/>
      <c r="V16" s="271"/>
      <c r="AD16" s="1"/>
    </row>
    <row r="17" spans="1:33" ht="16">
      <c r="A17" s="8">
        <v>22</v>
      </c>
      <c r="B17" s="6" t="s">
        <v>99</v>
      </c>
      <c r="C17" s="13" t="s">
        <v>200</v>
      </c>
      <c r="D17" s="10"/>
      <c r="E17" s="10"/>
      <c r="F17" s="11">
        <f t="shared" si="4"/>
        <v>102.86220280480705</v>
      </c>
      <c r="G17" s="6">
        <v>0</v>
      </c>
      <c r="H17" s="10"/>
      <c r="I17" s="51"/>
      <c r="J17" s="11">
        <f t="shared" si="3"/>
        <v>102.86220280480705</v>
      </c>
      <c r="K17" s="9">
        <f>C50</f>
        <v>101.77</v>
      </c>
      <c r="L17" s="48"/>
      <c r="M17" s="9"/>
      <c r="N17" s="9" t="s">
        <v>198</v>
      </c>
      <c r="O17" s="6"/>
      <c r="P17" s="6"/>
      <c r="Q17" s="48"/>
      <c r="R17" s="48"/>
      <c r="S17" s="270"/>
      <c r="T17" s="270"/>
      <c r="U17" s="270"/>
      <c r="V17" s="271"/>
      <c r="AD17" s="1"/>
    </row>
    <row r="18" spans="1:33" ht="16">
      <c r="A18" s="24">
        <v>88</v>
      </c>
      <c r="B18" s="44" t="s">
        <v>94</v>
      </c>
      <c r="C18" s="86" t="s">
        <v>95</v>
      </c>
      <c r="D18" s="45"/>
      <c r="E18" s="45"/>
      <c r="F18" s="129">
        <f>AVERAGE(C37:C37)</f>
        <v>104.52220764551954</v>
      </c>
      <c r="G18" s="44">
        <v>0</v>
      </c>
      <c r="H18" s="45"/>
      <c r="I18" s="133"/>
      <c r="J18" s="129">
        <f t="shared" si="3"/>
        <v>104.52220764551954</v>
      </c>
      <c r="K18" s="86">
        <f>C50</f>
        <v>101.77</v>
      </c>
      <c r="L18" s="134"/>
      <c r="M18" s="86"/>
      <c r="N18" s="86" t="s">
        <v>198</v>
      </c>
      <c r="O18" s="44"/>
      <c r="P18" s="44"/>
      <c r="Q18" s="134"/>
      <c r="R18" s="134"/>
      <c r="S18" s="272"/>
      <c r="T18" s="272"/>
      <c r="U18" s="272"/>
      <c r="V18" s="273"/>
      <c r="AD18" s="1"/>
    </row>
    <row r="19" spans="1:33">
      <c r="A19" s="1"/>
      <c r="C19" s="3"/>
      <c r="F19" s="1"/>
      <c r="G19" s="1"/>
      <c r="H19" s="1"/>
      <c r="I19" s="1"/>
      <c r="J19" s="1"/>
      <c r="K19" s="1"/>
      <c r="L19" s="1"/>
      <c r="M19" s="1"/>
      <c r="N19" s="1"/>
      <c r="P19" s="1"/>
      <c r="Q19" s="1"/>
      <c r="T19" s="1"/>
      <c r="U19" s="1"/>
      <c r="AE19" s="1"/>
    </row>
    <row r="20" spans="1:33" s="1" customFormat="1" ht="28" customHeight="1">
      <c r="A20" s="253" t="s">
        <v>192</v>
      </c>
      <c r="B20" s="254"/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5"/>
    </row>
    <row r="21" spans="1:33" ht="16">
      <c r="A21" s="5" t="s">
        <v>129</v>
      </c>
      <c r="B21" s="13" t="s">
        <v>136</v>
      </c>
      <c r="C21" s="14" t="s">
        <v>60</v>
      </c>
      <c r="D21" s="6"/>
      <c r="E21" s="6"/>
      <c r="F21" s="6" t="s">
        <v>61</v>
      </c>
      <c r="G21" s="14" t="s">
        <v>62</v>
      </c>
      <c r="H21" s="6"/>
      <c r="I21" s="6"/>
      <c r="J21" s="6" t="s">
        <v>63</v>
      </c>
      <c r="K21" s="14" t="s">
        <v>62</v>
      </c>
      <c r="L21" s="6"/>
      <c r="M21" s="6"/>
      <c r="N21" s="6" t="s">
        <v>64</v>
      </c>
      <c r="O21" s="14" t="s">
        <v>62</v>
      </c>
      <c r="P21" s="6"/>
      <c r="Q21" s="6"/>
      <c r="R21" s="6" t="s">
        <v>65</v>
      </c>
      <c r="S21" s="14" t="s">
        <v>62</v>
      </c>
      <c r="T21" s="6"/>
      <c r="U21" s="6"/>
      <c r="V21" s="6" t="s">
        <v>66</v>
      </c>
      <c r="W21" s="14" t="s">
        <v>62</v>
      </c>
      <c r="X21" s="48"/>
      <c r="Y21" s="268" t="s">
        <v>105</v>
      </c>
      <c r="Z21" s="268"/>
      <c r="AA21" s="269"/>
      <c r="AE21" s="1"/>
    </row>
    <row r="22" spans="1:33" ht="16">
      <c r="A22" s="8">
        <v>1</v>
      </c>
      <c r="B22" s="35" t="s">
        <v>137</v>
      </c>
      <c r="C22" s="16">
        <f>G22*0.5+K22*0.125+O22*0.125+S22*0.125+W22*0.125</f>
        <v>101.84824015546405</v>
      </c>
      <c r="D22" s="10">
        <v>60</v>
      </c>
      <c r="E22" s="10">
        <v>83.872</v>
      </c>
      <c r="F22" s="18">
        <f>SUM(D22:E22)</f>
        <v>143.87200000000001</v>
      </c>
      <c r="G22" s="19">
        <f>F22*X22</f>
        <v>100.93376642509877</v>
      </c>
      <c r="H22" s="53">
        <v>60</v>
      </c>
      <c r="I22" s="51">
        <v>58.978000000000002</v>
      </c>
      <c r="J22" s="53">
        <v>145.97800000000001</v>
      </c>
      <c r="K22" s="16">
        <f>J22*X22</f>
        <v>102.41123606541277</v>
      </c>
      <c r="L22" s="53">
        <v>60</v>
      </c>
      <c r="M22" s="51">
        <v>59.106999999999999</v>
      </c>
      <c r="N22" s="53">
        <v>146.82300000000001</v>
      </c>
      <c r="O22" s="16">
        <f>N22*X22</f>
        <v>103.00404795813135</v>
      </c>
      <c r="P22" s="53">
        <v>60</v>
      </c>
      <c r="Q22" s="51">
        <v>59.366</v>
      </c>
      <c r="R22" s="53">
        <v>146.43799999999999</v>
      </c>
      <c r="S22" s="62">
        <f>R22*X22</f>
        <v>102.73395023186312</v>
      </c>
      <c r="T22" s="53">
        <v>60</v>
      </c>
      <c r="U22" s="66">
        <v>60.064</v>
      </c>
      <c r="V22" s="51">
        <v>146.67699999999999</v>
      </c>
      <c r="W22" s="62">
        <f>V22*X22</f>
        <v>102.90162128791015</v>
      </c>
      <c r="X22" s="135">
        <f>F53</f>
        <v>0.70155253576164056</v>
      </c>
      <c r="Y22" s="259"/>
      <c r="Z22" s="259"/>
      <c r="AA22" s="260"/>
      <c r="AE22" s="1"/>
    </row>
    <row r="23" spans="1:33" ht="16">
      <c r="A23" s="8">
        <v>2</v>
      </c>
      <c r="B23" s="35" t="s">
        <v>139</v>
      </c>
      <c r="C23" s="16">
        <f t="shared" ref="C23:C37" si="5">G23*0.5+K23*0.125+O23*0.125+S23*0.125+W23*0.125</f>
        <v>101.96320707726198</v>
      </c>
      <c r="D23" s="10">
        <v>60</v>
      </c>
      <c r="E23" s="10">
        <v>84.471999999999994</v>
      </c>
      <c r="F23" s="18">
        <f t="shared" ref="F23:F37" si="6">SUM(D23:E23)</f>
        <v>144.47199999999998</v>
      </c>
      <c r="G23" s="19">
        <f t="shared" ref="G23:G37" si="7">F23*X23</f>
        <v>101.35469794655572</v>
      </c>
      <c r="H23" s="53">
        <v>60</v>
      </c>
      <c r="I23" s="51">
        <v>65.822999999999993</v>
      </c>
      <c r="J23" s="53">
        <v>145.51900000000001</v>
      </c>
      <c r="K23" s="16">
        <f t="shared" ref="K23:K37" si="8">J23*X23</f>
        <v>102.08922345149817</v>
      </c>
      <c r="L23" s="53">
        <v>60</v>
      </c>
      <c r="M23" s="51">
        <v>67.174000000000007</v>
      </c>
      <c r="N23" s="53">
        <v>146.72399999999999</v>
      </c>
      <c r="O23" s="16">
        <f t="shared" ref="O23:O37" si="9">N23*X23</f>
        <v>102.93459425709094</v>
      </c>
      <c r="P23" s="53">
        <v>60</v>
      </c>
      <c r="Q23" s="51">
        <v>59.231000000000002</v>
      </c>
      <c r="R23" s="53">
        <v>146.18100000000001</v>
      </c>
      <c r="S23" s="62">
        <f t="shared" ref="S23:S37" si="10">R23*X23</f>
        <v>102.55365123017239</v>
      </c>
      <c r="T23" s="53">
        <v>60</v>
      </c>
      <c r="U23" s="66">
        <v>61.408999999999999</v>
      </c>
      <c r="V23" s="51">
        <v>146.40299999999999</v>
      </c>
      <c r="W23" s="62">
        <f t="shared" ref="W23:W37" si="11">V23*X23</f>
        <v>102.70939589311146</v>
      </c>
      <c r="X23" s="135">
        <f>F53</f>
        <v>0.70155253576164056</v>
      </c>
      <c r="Y23" s="259"/>
      <c r="Z23" s="259"/>
      <c r="AA23" s="260"/>
      <c r="AE23" s="1"/>
    </row>
    <row r="24" spans="1:33" ht="16">
      <c r="A24" s="8">
        <v>3</v>
      </c>
      <c r="B24" s="29" t="s">
        <v>140</v>
      </c>
      <c r="C24" s="16">
        <f t="shared" si="5"/>
        <v>101.76387846303871</v>
      </c>
      <c r="D24" s="10">
        <v>60</v>
      </c>
      <c r="E24" s="10">
        <v>83.864000000000004</v>
      </c>
      <c r="F24" s="18">
        <f t="shared" si="6"/>
        <v>143.864</v>
      </c>
      <c r="G24" s="19">
        <f t="shared" si="7"/>
        <v>100.92815400481265</v>
      </c>
      <c r="H24" s="53">
        <v>60</v>
      </c>
      <c r="I24" s="51">
        <v>58.155999999999999</v>
      </c>
      <c r="J24" s="53">
        <v>145.93600000000001</v>
      </c>
      <c r="K24" s="16">
        <f t="shared" si="8"/>
        <v>102.38177085891078</v>
      </c>
      <c r="L24" s="53">
        <v>60</v>
      </c>
      <c r="M24" s="51">
        <v>58.542000000000002</v>
      </c>
      <c r="N24" s="53">
        <v>147.21799999999999</v>
      </c>
      <c r="O24" s="16">
        <f t="shared" si="9"/>
        <v>103.28116120975719</v>
      </c>
      <c r="P24" s="53">
        <v>60</v>
      </c>
      <c r="Q24" s="51">
        <v>60.648000000000003</v>
      </c>
      <c r="R24" s="53">
        <v>145.905</v>
      </c>
      <c r="S24" s="19">
        <f t="shared" si="10"/>
        <v>102.36002273030216</v>
      </c>
      <c r="T24" s="53">
        <v>60</v>
      </c>
      <c r="U24" s="51">
        <v>60.976999999999997</v>
      </c>
      <c r="V24" s="51">
        <v>145.92699999999999</v>
      </c>
      <c r="W24" s="19">
        <f t="shared" si="11"/>
        <v>102.37545688608891</v>
      </c>
      <c r="X24" s="135">
        <f>F53</f>
        <v>0.70155253576164056</v>
      </c>
      <c r="Y24" s="264"/>
      <c r="Z24" s="264"/>
      <c r="AA24" s="265"/>
      <c r="AE24" s="1"/>
    </row>
    <row r="25" spans="1:33" ht="15" customHeight="1">
      <c r="A25" s="8">
        <v>4</v>
      </c>
      <c r="B25" s="12" t="s">
        <v>201</v>
      </c>
      <c r="C25" s="16">
        <f t="shared" si="5"/>
        <v>102.07528009484992</v>
      </c>
      <c r="D25" s="10">
        <v>60</v>
      </c>
      <c r="E25" s="10">
        <v>83.521000000000001</v>
      </c>
      <c r="F25" s="18">
        <f t="shared" si="6"/>
        <v>143.52100000000002</v>
      </c>
      <c r="G25" s="19">
        <f t="shared" si="7"/>
        <v>100.68752148504643</v>
      </c>
      <c r="H25" s="53">
        <v>60</v>
      </c>
      <c r="I25" s="51">
        <v>58.435000000000002</v>
      </c>
      <c r="J25" s="56">
        <v>145.51900000000001</v>
      </c>
      <c r="K25" s="16">
        <f t="shared" si="8"/>
        <v>102.08922345149817</v>
      </c>
      <c r="L25" s="53">
        <v>60</v>
      </c>
      <c r="M25" s="51">
        <v>58.78</v>
      </c>
      <c r="N25" s="56">
        <v>146.72399999999999</v>
      </c>
      <c r="O25" s="16">
        <f t="shared" si="9"/>
        <v>102.93459425709094</v>
      </c>
      <c r="P25" s="53">
        <v>60</v>
      </c>
      <c r="Q25" s="51">
        <v>59.561999999999998</v>
      </c>
      <c r="R25" s="53">
        <v>148.833</v>
      </c>
      <c r="S25" s="19">
        <f t="shared" si="10"/>
        <v>104.41416855501225</v>
      </c>
      <c r="T25" s="53">
        <v>60</v>
      </c>
      <c r="U25" s="51">
        <v>59.948999999999998</v>
      </c>
      <c r="V25" s="63">
        <v>148.833</v>
      </c>
      <c r="W25" s="19">
        <f t="shared" si="11"/>
        <v>104.41416855501225</v>
      </c>
      <c r="X25" s="135">
        <f>F53</f>
        <v>0.70155253576164056</v>
      </c>
      <c r="Y25" s="259" t="s">
        <v>202</v>
      </c>
      <c r="Z25" s="259"/>
      <c r="AA25" s="260"/>
      <c r="AE25" s="1"/>
    </row>
    <row r="26" spans="1:33" ht="16">
      <c r="A26" s="8">
        <v>5</v>
      </c>
      <c r="B26" s="118" t="s">
        <v>142</v>
      </c>
      <c r="C26" s="16">
        <f t="shared" si="5"/>
        <v>101.38723244540166</v>
      </c>
      <c r="D26" s="10">
        <v>60</v>
      </c>
      <c r="E26" s="10">
        <v>82.933000000000007</v>
      </c>
      <c r="F26" s="18">
        <f t="shared" si="6"/>
        <v>142.93299999999999</v>
      </c>
      <c r="G26" s="19">
        <f t="shared" si="7"/>
        <v>100.27500859401856</v>
      </c>
      <c r="H26" s="53">
        <v>60</v>
      </c>
      <c r="I26" s="51">
        <v>58.972999999999999</v>
      </c>
      <c r="J26" s="53">
        <v>145.499</v>
      </c>
      <c r="K26" s="16">
        <f t="shared" si="8"/>
        <v>102.07519240078294</v>
      </c>
      <c r="L26" s="53">
        <v>60</v>
      </c>
      <c r="M26" s="51">
        <v>60.194000000000003</v>
      </c>
      <c r="N26" s="53">
        <v>146.197</v>
      </c>
      <c r="O26" s="16">
        <f t="shared" si="9"/>
        <v>102.56487607074456</v>
      </c>
      <c r="P26" s="53">
        <v>60</v>
      </c>
      <c r="Q26" s="51">
        <v>61.06</v>
      </c>
      <c r="R26" s="53">
        <v>145.99299999999999</v>
      </c>
      <c r="S26" s="19">
        <f t="shared" si="10"/>
        <v>102.42175935344919</v>
      </c>
      <c r="T26" s="53">
        <v>60</v>
      </c>
      <c r="U26" s="51">
        <v>63.082000000000001</v>
      </c>
      <c r="V26" s="51">
        <v>146.726</v>
      </c>
      <c r="W26" s="19">
        <f t="shared" si="11"/>
        <v>102.93599736216247</v>
      </c>
      <c r="X26" s="135">
        <f>F53</f>
        <v>0.70155253576164056</v>
      </c>
      <c r="Y26" s="259"/>
      <c r="Z26" s="259"/>
      <c r="AA26" s="260"/>
      <c r="AB26" s="71"/>
      <c r="AC26" s="1"/>
      <c r="AD26" s="1"/>
      <c r="AE26" s="1"/>
    </row>
    <row r="27" spans="1:33" ht="16">
      <c r="A27" s="8">
        <v>7</v>
      </c>
      <c r="B27" s="118" t="s">
        <v>143</v>
      </c>
      <c r="C27" s="20">
        <f t="shared" si="5"/>
        <v>101.55472811331478</v>
      </c>
      <c r="D27" s="130">
        <v>60</v>
      </c>
      <c r="E27" s="130">
        <v>83.16</v>
      </c>
      <c r="F27" s="22">
        <f t="shared" si="6"/>
        <v>143.16</v>
      </c>
      <c r="G27" s="19">
        <f t="shared" si="7"/>
        <v>100.43426101963647</v>
      </c>
      <c r="H27" s="53">
        <v>60</v>
      </c>
      <c r="I27" s="51">
        <v>59.94</v>
      </c>
      <c r="J27" s="53">
        <v>145.482</v>
      </c>
      <c r="K27" s="16">
        <f t="shared" si="8"/>
        <v>102.063266007675</v>
      </c>
      <c r="L27" s="53">
        <v>60</v>
      </c>
      <c r="M27" s="51">
        <v>60.325000000000003</v>
      </c>
      <c r="N27" s="53">
        <v>146.68</v>
      </c>
      <c r="O27" s="16">
        <f t="shared" si="9"/>
        <v>102.90372594551744</v>
      </c>
      <c r="P27" s="53">
        <v>60</v>
      </c>
      <c r="Q27" s="51">
        <v>60.573999999999998</v>
      </c>
      <c r="R27" s="53">
        <v>146.46199999999999</v>
      </c>
      <c r="S27" s="19">
        <f t="shared" si="10"/>
        <v>102.75078749272139</v>
      </c>
      <c r="T27" s="53">
        <v>60</v>
      </c>
      <c r="U27" s="51">
        <v>61.371000000000002</v>
      </c>
      <c r="V27" s="51">
        <v>146.79300000000001</v>
      </c>
      <c r="W27" s="19">
        <f t="shared" si="11"/>
        <v>102.9830013820585</v>
      </c>
      <c r="X27" s="135">
        <f>F53</f>
        <v>0.70155253576164056</v>
      </c>
      <c r="Y27" s="259"/>
      <c r="Z27" s="259"/>
      <c r="AA27" s="260"/>
      <c r="AB27" s="71"/>
      <c r="AC27" s="1"/>
      <c r="AD27" s="1"/>
      <c r="AE27" s="1"/>
    </row>
    <row r="28" spans="1:33" ht="16">
      <c r="A28" s="8">
        <v>8</v>
      </c>
      <c r="B28" s="131" t="s">
        <v>178</v>
      </c>
      <c r="C28" s="16">
        <f t="shared" si="5"/>
        <v>101.90427666425801</v>
      </c>
      <c r="D28" s="10">
        <v>60</v>
      </c>
      <c r="E28" s="10">
        <v>84.13</v>
      </c>
      <c r="F28" s="18">
        <f t="shared" si="6"/>
        <v>144.13</v>
      </c>
      <c r="G28" s="19">
        <f t="shared" si="7"/>
        <v>101.11476697932525</v>
      </c>
      <c r="H28" s="53">
        <v>60</v>
      </c>
      <c r="I28" s="51">
        <v>59.094000000000001</v>
      </c>
      <c r="J28" s="53">
        <v>145.708</v>
      </c>
      <c r="K28" s="16">
        <f t="shared" si="8"/>
        <v>102.22181688075712</v>
      </c>
      <c r="L28" s="53">
        <v>60</v>
      </c>
      <c r="M28" s="51">
        <v>60.459000000000003</v>
      </c>
      <c r="N28" s="53">
        <v>145.982</v>
      </c>
      <c r="O28" s="16">
        <f t="shared" si="9"/>
        <v>102.41404227555581</v>
      </c>
      <c r="P28" s="53">
        <v>60</v>
      </c>
      <c r="Q28" s="51">
        <v>61.04</v>
      </c>
      <c r="R28" s="53">
        <v>146.79400000000001</v>
      </c>
      <c r="S28" s="19">
        <f t="shared" si="10"/>
        <v>102.98370293459428</v>
      </c>
      <c r="T28" s="53">
        <v>60</v>
      </c>
      <c r="U28" s="51">
        <v>61.073</v>
      </c>
      <c r="V28" s="51">
        <v>147.03899999999999</v>
      </c>
      <c r="W28" s="19">
        <f t="shared" si="11"/>
        <v>103.15558330585586</v>
      </c>
      <c r="X28" s="135">
        <f>F53</f>
        <v>0.70155253576164056</v>
      </c>
      <c r="Y28" s="259"/>
      <c r="Z28" s="259"/>
      <c r="AA28" s="260"/>
      <c r="AB28" s="72"/>
      <c r="AC28" s="71"/>
      <c r="AD28" s="71"/>
      <c r="AE28" s="1"/>
      <c r="AF28" s="1"/>
      <c r="AG28" s="1"/>
    </row>
    <row r="29" spans="1:33" ht="14" customHeight="1">
      <c r="A29" s="8">
        <v>33</v>
      </c>
      <c r="B29" s="131" t="s">
        <v>203</v>
      </c>
      <c r="C29" s="20">
        <f t="shared" si="5"/>
        <v>101.26595155078189</v>
      </c>
      <c r="D29" s="130">
        <v>60</v>
      </c>
      <c r="E29" s="130">
        <v>82.540999999999997</v>
      </c>
      <c r="F29" s="22">
        <f t="shared" si="6"/>
        <v>142.541</v>
      </c>
      <c r="G29" s="19">
        <f t="shared" si="7"/>
        <v>100</v>
      </c>
      <c r="H29" s="53">
        <v>60</v>
      </c>
      <c r="I29" s="51">
        <v>58.887999999999998</v>
      </c>
      <c r="J29" s="53">
        <v>144.40100000000001</v>
      </c>
      <c r="K29" s="16">
        <f t="shared" si="8"/>
        <v>101.30488771651666</v>
      </c>
      <c r="L29" s="53">
        <v>60</v>
      </c>
      <c r="M29" s="51">
        <v>59.98</v>
      </c>
      <c r="N29" s="53">
        <v>144.70099999999999</v>
      </c>
      <c r="O29" s="16">
        <f t="shared" si="9"/>
        <v>101.51535347724514</v>
      </c>
      <c r="P29" s="53">
        <v>60</v>
      </c>
      <c r="Q29" s="51">
        <v>59.247</v>
      </c>
      <c r="R29" s="53">
        <v>147.749</v>
      </c>
      <c r="S29" s="19">
        <f t="shared" si="10"/>
        <v>103.65368560624663</v>
      </c>
      <c r="T29" s="53">
        <v>60</v>
      </c>
      <c r="U29" s="51">
        <v>119.23699999999999</v>
      </c>
      <c r="V29" s="63">
        <v>147.749</v>
      </c>
      <c r="W29" s="19">
        <f t="shared" si="11"/>
        <v>103.65368560624663</v>
      </c>
      <c r="X29" s="135">
        <f>F53</f>
        <v>0.70155253576164056</v>
      </c>
      <c r="Y29" s="259" t="s">
        <v>204</v>
      </c>
      <c r="Z29" s="259"/>
      <c r="AA29" s="260"/>
      <c r="AB29" s="72"/>
      <c r="AC29" s="71"/>
      <c r="AD29" s="71"/>
      <c r="AE29" s="1"/>
      <c r="AF29" s="1"/>
      <c r="AG29" s="1"/>
    </row>
    <row r="30" spans="1:33" ht="16">
      <c r="A30" s="8">
        <v>9</v>
      </c>
      <c r="B30" s="12" t="s">
        <v>146</v>
      </c>
      <c r="C30" s="16">
        <f t="shared" si="5"/>
        <v>102.14385685522062</v>
      </c>
      <c r="D30" s="10">
        <v>60</v>
      </c>
      <c r="E30" s="10">
        <v>84.001000000000005</v>
      </c>
      <c r="F30" s="18">
        <f t="shared" si="6"/>
        <v>144.001</v>
      </c>
      <c r="G30" s="19">
        <f t="shared" si="7"/>
        <v>101.024266702212</v>
      </c>
      <c r="H30" s="53">
        <v>60</v>
      </c>
      <c r="I30" s="51">
        <v>61.52</v>
      </c>
      <c r="J30" s="53">
        <v>147.10599999999999</v>
      </c>
      <c r="K30" s="16">
        <f t="shared" si="8"/>
        <v>103.20258732575189</v>
      </c>
      <c r="L30" s="53">
        <v>60</v>
      </c>
      <c r="M30" s="51">
        <v>62.095999999999997</v>
      </c>
      <c r="N30" s="53">
        <v>148.06700000000001</v>
      </c>
      <c r="O30" s="16">
        <f t="shared" si="9"/>
        <v>103.87677931261884</v>
      </c>
      <c r="P30" s="53">
        <v>60</v>
      </c>
      <c r="Q30" s="51">
        <v>62.500999999999998</v>
      </c>
      <c r="R30" s="53">
        <v>146.68299999999999</v>
      </c>
      <c r="S30" s="19">
        <f t="shared" si="10"/>
        <v>102.90583060312471</v>
      </c>
      <c r="T30" s="53">
        <v>60</v>
      </c>
      <c r="U30" s="51">
        <v>63.014000000000003</v>
      </c>
      <c r="V30" s="51">
        <v>146.91499999999999</v>
      </c>
      <c r="W30" s="19">
        <f t="shared" si="11"/>
        <v>103.06859079142141</v>
      </c>
      <c r="X30" s="135">
        <f>F53</f>
        <v>0.70155253576164056</v>
      </c>
      <c r="Y30" s="264"/>
      <c r="Z30" s="264"/>
      <c r="AA30" s="265"/>
    </row>
    <row r="31" spans="1:33" ht="16">
      <c r="A31" s="8">
        <v>10</v>
      </c>
      <c r="B31" s="29" t="s">
        <v>147</v>
      </c>
      <c r="C31" s="16">
        <f t="shared" si="5"/>
        <v>102.47411271143039</v>
      </c>
      <c r="D31" s="10">
        <v>60</v>
      </c>
      <c r="E31" s="10">
        <v>85.623000000000005</v>
      </c>
      <c r="F31" s="18">
        <f t="shared" si="6"/>
        <v>145.62299999999999</v>
      </c>
      <c r="G31" s="19">
        <f t="shared" si="7"/>
        <v>102.16218491521738</v>
      </c>
      <c r="H31" s="53">
        <v>60</v>
      </c>
      <c r="I31" s="51">
        <v>60.924999999999997</v>
      </c>
      <c r="J31" s="53">
        <v>145.44999999999999</v>
      </c>
      <c r="K31" s="16">
        <f t="shared" si="8"/>
        <v>102.04081632653062</v>
      </c>
      <c r="L31" s="53">
        <v>60</v>
      </c>
      <c r="M31" s="51">
        <v>61.435000000000002</v>
      </c>
      <c r="N31" s="53">
        <v>146.44</v>
      </c>
      <c r="O31" s="16">
        <f t="shared" si="9"/>
        <v>102.73535333693464</v>
      </c>
      <c r="P31" s="53">
        <v>60</v>
      </c>
      <c r="Q31" s="51">
        <v>62.527000000000001</v>
      </c>
      <c r="R31" s="53">
        <v>146.27099999999999</v>
      </c>
      <c r="S31" s="19">
        <f t="shared" si="10"/>
        <v>102.61679095839092</v>
      </c>
      <c r="T31" s="53">
        <v>60</v>
      </c>
      <c r="U31" s="51">
        <v>62.664000000000001</v>
      </c>
      <c r="V31" s="51">
        <v>147.88800000000001</v>
      </c>
      <c r="W31" s="19">
        <f t="shared" si="11"/>
        <v>103.75120140871751</v>
      </c>
      <c r="X31" s="135">
        <f>F53</f>
        <v>0.70155253576164056</v>
      </c>
      <c r="Y31" s="264"/>
      <c r="Z31" s="264"/>
      <c r="AA31" s="265"/>
    </row>
    <row r="32" spans="1:33" ht="16">
      <c r="A32" s="8">
        <v>20</v>
      </c>
      <c r="B32" s="12" t="s">
        <v>179</v>
      </c>
      <c r="C32" s="16">
        <f t="shared" si="5"/>
        <v>105.21534155085203</v>
      </c>
      <c r="D32" s="10">
        <v>60</v>
      </c>
      <c r="E32" s="10">
        <v>90.858000000000004</v>
      </c>
      <c r="F32" s="18">
        <f t="shared" si="6"/>
        <v>150.858</v>
      </c>
      <c r="G32" s="19">
        <f t="shared" si="7"/>
        <v>105.83481243992958</v>
      </c>
      <c r="H32" s="53">
        <v>60</v>
      </c>
      <c r="I32" s="51">
        <v>66.236999999999995</v>
      </c>
      <c r="J32" s="56">
        <v>145.44999999999999</v>
      </c>
      <c r="K32" s="16">
        <f t="shared" si="8"/>
        <v>102.04081632653062</v>
      </c>
      <c r="L32" s="53">
        <v>60</v>
      </c>
      <c r="M32" s="51">
        <v>66.727999999999994</v>
      </c>
      <c r="N32" s="56">
        <v>146.44</v>
      </c>
      <c r="O32" s="16">
        <f t="shared" si="9"/>
        <v>102.73535333693464</v>
      </c>
      <c r="P32" s="53">
        <v>60</v>
      </c>
      <c r="Q32" s="51">
        <v>67.194999999999993</v>
      </c>
      <c r="R32" s="53">
        <v>152.01400000000001</v>
      </c>
      <c r="S32" s="19">
        <f t="shared" si="10"/>
        <v>106.64580717127004</v>
      </c>
      <c r="T32" s="53">
        <v>60</v>
      </c>
      <c r="U32" s="51">
        <v>68.429000000000002</v>
      </c>
      <c r="V32" s="51">
        <v>152.464</v>
      </c>
      <c r="W32" s="19">
        <f t="shared" si="11"/>
        <v>106.96150581236276</v>
      </c>
      <c r="X32" s="135">
        <f>F53</f>
        <v>0.70155253576164056</v>
      </c>
      <c r="Y32" s="259" t="s">
        <v>205</v>
      </c>
      <c r="Z32" s="259"/>
      <c r="AA32" s="260"/>
    </row>
    <row r="33" spans="1:31" ht="16">
      <c r="A33" s="8">
        <v>12</v>
      </c>
      <c r="B33" s="29" t="s">
        <v>149</v>
      </c>
      <c r="C33" s="16">
        <f t="shared" si="5"/>
        <v>105.31855746767597</v>
      </c>
      <c r="D33" s="10">
        <v>60</v>
      </c>
      <c r="E33" s="10">
        <v>89.215000000000003</v>
      </c>
      <c r="F33" s="18">
        <f t="shared" si="6"/>
        <v>149.215</v>
      </c>
      <c r="G33" s="19">
        <f t="shared" si="7"/>
        <v>104.6821616236732</v>
      </c>
      <c r="H33" s="53">
        <v>60</v>
      </c>
      <c r="I33" s="51">
        <v>59.057000000000002</v>
      </c>
      <c r="J33" s="53">
        <v>152.80099999999999</v>
      </c>
      <c r="K33" s="16">
        <f t="shared" si="8"/>
        <v>107.19792901691443</v>
      </c>
      <c r="L33" s="53">
        <v>60</v>
      </c>
      <c r="M33" s="51">
        <v>60.094000000000001</v>
      </c>
      <c r="N33" s="53">
        <v>153.82300000000001</v>
      </c>
      <c r="O33" s="16">
        <f t="shared" si="9"/>
        <v>107.91491570846284</v>
      </c>
      <c r="P33" s="53">
        <v>60</v>
      </c>
      <c r="Q33" s="51">
        <v>60.798999999999999</v>
      </c>
      <c r="R33" s="53">
        <v>148.732</v>
      </c>
      <c r="S33" s="19">
        <f t="shared" si="10"/>
        <v>104.34331174890032</v>
      </c>
      <c r="T33" s="53">
        <v>60</v>
      </c>
      <c r="U33" s="51">
        <v>60.832000000000001</v>
      </c>
      <c r="V33" s="51">
        <v>148.761</v>
      </c>
      <c r="W33" s="19">
        <f t="shared" si="11"/>
        <v>104.36365677243741</v>
      </c>
      <c r="X33" s="135">
        <f>F53</f>
        <v>0.70155253576164056</v>
      </c>
      <c r="Y33" s="259"/>
      <c r="Z33" s="259"/>
      <c r="AA33" s="260"/>
      <c r="AB33" s="73"/>
      <c r="AC33" s="73"/>
      <c r="AD33" s="73"/>
      <c r="AE33" s="1"/>
    </row>
    <row r="34" spans="1:31" ht="16">
      <c r="A34" s="8">
        <v>13</v>
      </c>
      <c r="B34" s="29" t="s">
        <v>150</v>
      </c>
      <c r="C34" s="16">
        <f t="shared" si="5"/>
        <v>101.83070134207</v>
      </c>
      <c r="D34" s="10">
        <v>60</v>
      </c>
      <c r="E34" s="10">
        <v>82.753</v>
      </c>
      <c r="F34" s="18">
        <f t="shared" si="6"/>
        <v>142.75299999999999</v>
      </c>
      <c r="G34" s="19">
        <f t="shared" si="7"/>
        <v>100.14872913758147</v>
      </c>
      <c r="H34" s="53">
        <v>60</v>
      </c>
      <c r="I34" s="51">
        <v>58.869</v>
      </c>
      <c r="J34" s="53">
        <v>146.33199999999999</v>
      </c>
      <c r="K34" s="16">
        <f t="shared" si="8"/>
        <v>102.65958566307238</v>
      </c>
      <c r="L34" s="53">
        <v>60</v>
      </c>
      <c r="M34" s="51">
        <v>60.439</v>
      </c>
      <c r="N34" s="53">
        <v>146.36699999999999</v>
      </c>
      <c r="O34" s="16">
        <f t="shared" si="9"/>
        <v>102.68414000182403</v>
      </c>
      <c r="P34" s="53">
        <v>60</v>
      </c>
      <c r="Q34" s="51">
        <v>60.698999999999998</v>
      </c>
      <c r="R34" s="56">
        <v>148.732</v>
      </c>
      <c r="S34" s="19">
        <f t="shared" si="10"/>
        <v>104.34331174890032</v>
      </c>
      <c r="T34" s="53">
        <v>60</v>
      </c>
      <c r="U34" s="51">
        <v>60.933999999999997</v>
      </c>
      <c r="V34" s="63">
        <v>148.761</v>
      </c>
      <c r="W34" s="19">
        <f t="shared" si="11"/>
        <v>104.36365677243741</v>
      </c>
      <c r="X34" s="135">
        <f>F53</f>
        <v>0.70155253576164056</v>
      </c>
      <c r="Y34" s="259" t="s">
        <v>164</v>
      </c>
      <c r="Z34" s="259"/>
      <c r="AA34" s="260"/>
      <c r="AE34" s="1"/>
    </row>
    <row r="35" spans="1:31" ht="16">
      <c r="A35" s="8">
        <v>14</v>
      </c>
      <c r="B35" s="118" t="s">
        <v>151</v>
      </c>
      <c r="C35" s="16">
        <f t="shared" si="5"/>
        <v>101.95531461123467</v>
      </c>
      <c r="D35" s="10">
        <v>60</v>
      </c>
      <c r="E35" s="10">
        <v>84.245999999999995</v>
      </c>
      <c r="F35" s="18">
        <f t="shared" si="6"/>
        <v>144.24599999999998</v>
      </c>
      <c r="G35" s="19">
        <f t="shared" si="7"/>
        <v>101.1961470734736</v>
      </c>
      <c r="H35" s="53">
        <v>60</v>
      </c>
      <c r="I35" s="51">
        <v>60.61</v>
      </c>
      <c r="J35" s="53">
        <v>146.273</v>
      </c>
      <c r="K35" s="16">
        <f t="shared" si="8"/>
        <v>102.61819406346245</v>
      </c>
      <c r="L35" s="53">
        <v>60</v>
      </c>
      <c r="M35" s="51">
        <v>61.100999999999999</v>
      </c>
      <c r="N35" s="53">
        <v>146.33600000000001</v>
      </c>
      <c r="O35" s="16">
        <f t="shared" si="9"/>
        <v>102.66239187321544</v>
      </c>
      <c r="P35" s="53">
        <v>60</v>
      </c>
      <c r="Q35" s="51">
        <v>60.933999999999997</v>
      </c>
      <c r="R35" s="53">
        <v>146.44</v>
      </c>
      <c r="S35" s="19">
        <f t="shared" si="10"/>
        <v>102.73535333693464</v>
      </c>
      <c r="T35" s="53">
        <v>60</v>
      </c>
      <c r="U35" s="51">
        <v>61.628</v>
      </c>
      <c r="V35" s="51">
        <v>146.59200000000001</v>
      </c>
      <c r="W35" s="19">
        <f t="shared" si="11"/>
        <v>102.84198932237042</v>
      </c>
      <c r="X35" s="135">
        <f>F53</f>
        <v>0.70155253576164056</v>
      </c>
      <c r="Y35" s="264"/>
      <c r="Z35" s="264"/>
      <c r="AA35" s="265"/>
      <c r="AB35" s="71"/>
      <c r="AC35" s="1"/>
      <c r="AD35" s="1"/>
      <c r="AE35" s="1"/>
    </row>
    <row r="36" spans="1:31" ht="16">
      <c r="A36" s="8">
        <v>22</v>
      </c>
      <c r="B36" s="131" t="s">
        <v>206</v>
      </c>
      <c r="C36" s="16">
        <f t="shared" si="5"/>
        <v>103.76909099837943</v>
      </c>
      <c r="D36" s="10">
        <v>60</v>
      </c>
      <c r="E36" s="10">
        <v>87.004999999999995</v>
      </c>
      <c r="F36" s="18">
        <f t="shared" si="6"/>
        <v>147.005</v>
      </c>
      <c r="G36" s="19">
        <f t="shared" si="7"/>
        <v>103.13173051963997</v>
      </c>
      <c r="H36" s="53">
        <v>60</v>
      </c>
      <c r="I36" s="51">
        <v>59.054000000000002</v>
      </c>
      <c r="J36" s="53">
        <v>149.06100000000001</v>
      </c>
      <c r="K36" s="16">
        <f t="shared" si="8"/>
        <v>104.57412253316591</v>
      </c>
      <c r="L36" s="53">
        <v>60</v>
      </c>
      <c r="M36" s="51">
        <v>59.110999999999997</v>
      </c>
      <c r="N36" s="53">
        <v>149.607</v>
      </c>
      <c r="O36" s="16">
        <f t="shared" si="9"/>
        <v>104.95717021769175</v>
      </c>
      <c r="P36" s="53">
        <v>60</v>
      </c>
      <c r="Q36" s="51">
        <v>60.454999999999998</v>
      </c>
      <c r="R36" s="53">
        <v>147.93199999999999</v>
      </c>
      <c r="S36" s="19">
        <f t="shared" si="10"/>
        <v>103.78206972029101</v>
      </c>
      <c r="T36" s="53">
        <v>60</v>
      </c>
      <c r="U36" s="51">
        <v>60.856999999999999</v>
      </c>
      <c r="V36" s="51">
        <v>148.68799999999999</v>
      </c>
      <c r="W36" s="19">
        <f t="shared" si="11"/>
        <v>104.31244343732681</v>
      </c>
      <c r="X36" s="135">
        <f>F53</f>
        <v>0.70155253576164056</v>
      </c>
      <c r="Y36" s="264"/>
      <c r="Z36" s="264"/>
      <c r="AA36" s="265"/>
      <c r="AB36" s="71"/>
      <c r="AC36" s="1"/>
      <c r="AD36" s="1"/>
      <c r="AE36" s="1"/>
    </row>
    <row r="37" spans="1:31" ht="16">
      <c r="A37" s="24">
        <v>88</v>
      </c>
      <c r="B37" s="132" t="s">
        <v>153</v>
      </c>
      <c r="C37" s="25">
        <f t="shared" si="5"/>
        <v>104.52220764551954</v>
      </c>
      <c r="D37" s="45">
        <v>60</v>
      </c>
      <c r="E37" s="45">
        <v>86.338999999999999</v>
      </c>
      <c r="F37" s="27">
        <f t="shared" si="6"/>
        <v>146.339</v>
      </c>
      <c r="G37" s="28">
        <f t="shared" si="7"/>
        <v>102.66449653082272</v>
      </c>
      <c r="H37" s="67">
        <v>60</v>
      </c>
      <c r="I37" s="133">
        <v>61.923000000000002</v>
      </c>
      <c r="J37" s="67">
        <v>150.81299999999999</v>
      </c>
      <c r="K37" s="25">
        <f t="shared" si="8"/>
        <v>105.80324257582029</v>
      </c>
      <c r="L37" s="67">
        <v>60</v>
      </c>
      <c r="M37" s="133">
        <v>64.201999999999998</v>
      </c>
      <c r="N37" s="67">
        <v>152.97900000000001</v>
      </c>
      <c r="O37" s="25">
        <f t="shared" si="9"/>
        <v>107.32280536828002</v>
      </c>
      <c r="P37" s="67">
        <v>60</v>
      </c>
      <c r="Q37" s="133">
        <v>63.110999999999997</v>
      </c>
      <c r="R37" s="67">
        <v>150.58799999999999</v>
      </c>
      <c r="S37" s="28">
        <f t="shared" si="10"/>
        <v>105.64539325527393</v>
      </c>
      <c r="T37" s="67">
        <v>60</v>
      </c>
      <c r="U37" s="133">
        <v>63.424999999999997</v>
      </c>
      <c r="V37" s="133">
        <v>152.16</v>
      </c>
      <c r="W37" s="28">
        <f t="shared" si="11"/>
        <v>106.74823384149123</v>
      </c>
      <c r="X37" s="136">
        <f>F53</f>
        <v>0.70155253576164056</v>
      </c>
      <c r="Y37" s="266"/>
      <c r="Z37" s="266"/>
      <c r="AA37" s="267"/>
      <c r="AE37" s="1"/>
    </row>
    <row r="38" spans="1:31">
      <c r="A38" s="1"/>
      <c r="D38" s="2"/>
      <c r="E38" s="2"/>
      <c r="F38" s="2"/>
      <c r="V38" s="1"/>
      <c r="W38" s="1"/>
      <c r="X38" s="1"/>
      <c r="Y38" s="1"/>
      <c r="Z38" s="1"/>
    </row>
    <row r="39" spans="1:31" ht="28" customHeight="1">
      <c r="A39" s="253" t="s">
        <v>194</v>
      </c>
      <c r="B39" s="254"/>
      <c r="C39" s="255"/>
      <c r="F39" s="2"/>
    </row>
    <row r="40" spans="1:31" ht="16">
      <c r="A40" s="8" t="s">
        <v>67</v>
      </c>
      <c r="B40" s="13" t="s">
        <v>199</v>
      </c>
      <c r="C40" s="30">
        <v>101.3</v>
      </c>
      <c r="D40" s="31"/>
      <c r="E40" s="2"/>
      <c r="F40" s="1"/>
      <c r="G40" s="250"/>
      <c r="H40" s="250"/>
      <c r="I40" s="1"/>
    </row>
    <row r="41" spans="1:31" ht="16">
      <c r="A41" s="8" t="s">
        <v>70</v>
      </c>
      <c r="B41" s="131" t="s">
        <v>188</v>
      </c>
      <c r="C41" s="30">
        <v>101.4</v>
      </c>
      <c r="D41" s="31"/>
      <c r="E41" s="2"/>
      <c r="F41" s="31"/>
      <c r="G41" s="32"/>
      <c r="H41" s="33"/>
      <c r="I41" s="1"/>
    </row>
    <row r="42" spans="1:31" ht="16">
      <c r="A42" s="8" t="s">
        <v>72</v>
      </c>
      <c r="B42" s="12" t="s">
        <v>185</v>
      </c>
      <c r="C42" s="30">
        <v>101.6</v>
      </c>
      <c r="D42" s="31"/>
      <c r="E42" s="2"/>
      <c r="F42" s="2"/>
    </row>
    <row r="43" spans="1:31" ht="16">
      <c r="A43" s="8" t="s">
        <v>73</v>
      </c>
      <c r="B43" s="13" t="s">
        <v>154</v>
      </c>
      <c r="C43" s="30">
        <v>101.8</v>
      </c>
      <c r="D43" s="32"/>
      <c r="E43" s="2"/>
      <c r="F43" s="2"/>
    </row>
    <row r="44" spans="1:31" ht="16">
      <c r="A44" s="8" t="s">
        <v>74</v>
      </c>
      <c r="B44" s="12" t="s">
        <v>189</v>
      </c>
      <c r="C44" s="30">
        <v>101.8</v>
      </c>
      <c r="D44" s="32"/>
      <c r="E44" s="2"/>
      <c r="F44" s="2"/>
    </row>
    <row r="45" spans="1:31" ht="16">
      <c r="A45" s="8" t="s">
        <v>75</v>
      </c>
      <c r="B45" s="12" t="s">
        <v>183</v>
      </c>
      <c r="C45" s="30">
        <v>101.8</v>
      </c>
      <c r="D45" s="32"/>
      <c r="E45" s="2"/>
      <c r="F45" s="2"/>
    </row>
    <row r="46" spans="1:31" ht="16">
      <c r="A46" s="8" t="s">
        <v>76</v>
      </c>
      <c r="B46" s="131" t="s">
        <v>172</v>
      </c>
      <c r="C46" s="30">
        <v>101.9</v>
      </c>
      <c r="D46" s="32"/>
      <c r="E46" s="2"/>
      <c r="F46" s="2"/>
    </row>
    <row r="47" spans="1:31" ht="16">
      <c r="A47" s="5" t="s">
        <v>184</v>
      </c>
      <c r="B47" s="131" t="s">
        <v>207</v>
      </c>
      <c r="C47" s="30">
        <v>102</v>
      </c>
      <c r="D47" s="32"/>
      <c r="E47" s="2"/>
      <c r="F47" s="2"/>
    </row>
    <row r="48" spans="1:31" ht="16">
      <c r="A48" s="5" t="s">
        <v>186</v>
      </c>
      <c r="B48" s="131" t="s">
        <v>155</v>
      </c>
      <c r="C48" s="30">
        <v>102</v>
      </c>
      <c r="D48" s="32"/>
      <c r="E48" s="2"/>
      <c r="F48" s="2"/>
    </row>
    <row r="49" spans="1:8" ht="16">
      <c r="A49" s="5" t="s">
        <v>187</v>
      </c>
      <c r="B49" s="131" t="s">
        <v>85</v>
      </c>
      <c r="C49" s="30">
        <v>102.1</v>
      </c>
      <c r="D49" s="32"/>
      <c r="E49" s="2"/>
      <c r="F49" s="2"/>
    </row>
    <row r="50" spans="1:8" ht="16">
      <c r="A50" s="36"/>
      <c r="B50" s="37" t="s">
        <v>78</v>
      </c>
      <c r="C50" s="38">
        <f>AVERAGE(C40:C49)</f>
        <v>101.77</v>
      </c>
      <c r="D50" s="39"/>
      <c r="E50" s="2"/>
      <c r="F50" s="2"/>
    </row>
    <row r="52" spans="1:8" ht="16">
      <c r="A52" s="4" t="s">
        <v>128</v>
      </c>
      <c r="B52" s="256" t="s">
        <v>68</v>
      </c>
      <c r="C52" s="256"/>
      <c r="D52" s="40"/>
      <c r="E52" s="41"/>
      <c r="F52" s="42" t="s">
        <v>69</v>
      </c>
      <c r="G52" s="1"/>
      <c r="H52" s="1"/>
    </row>
    <row r="53" spans="1:8" ht="16" customHeight="1">
      <c r="A53" s="43" t="s">
        <v>199</v>
      </c>
      <c r="B53" s="44">
        <v>100</v>
      </c>
      <c r="C53" s="45">
        <v>142.541</v>
      </c>
      <c r="D53" s="44"/>
      <c r="E53" s="46"/>
      <c r="F53" s="47">
        <f>B53/C53</f>
        <v>0.70155253576164056</v>
      </c>
      <c r="G53" s="1"/>
      <c r="H53" s="1"/>
    </row>
  </sheetData>
  <mergeCells count="39">
    <mergeCell ref="A1:V1"/>
    <mergeCell ref="S2:V2"/>
    <mergeCell ref="S3:V3"/>
    <mergeCell ref="S4:V4"/>
    <mergeCell ref="S5:V5"/>
    <mergeCell ref="S6:V6"/>
    <mergeCell ref="S7:V7"/>
    <mergeCell ref="S8:V8"/>
    <mergeCell ref="S9:V9"/>
    <mergeCell ref="S10:V10"/>
    <mergeCell ref="S11:V11"/>
    <mergeCell ref="S12:V12"/>
    <mergeCell ref="S13:V13"/>
    <mergeCell ref="S14:V14"/>
    <mergeCell ref="S15:V15"/>
    <mergeCell ref="S16:V16"/>
    <mergeCell ref="S17:V17"/>
    <mergeCell ref="S18:V18"/>
    <mergeCell ref="A20:AA20"/>
    <mergeCell ref="Y21:AA21"/>
    <mergeCell ref="Y22:AA22"/>
    <mergeCell ref="Y23:AA23"/>
    <mergeCell ref="Y24:AA24"/>
    <mergeCell ref="Y25:AA25"/>
    <mergeCell ref="Y26:AA26"/>
    <mergeCell ref="Y27:AA27"/>
    <mergeCell ref="Y28:AA28"/>
    <mergeCell ref="Y29:AA29"/>
    <mergeCell ref="Y30:AA30"/>
    <mergeCell ref="Y31:AA31"/>
    <mergeCell ref="Y37:AA37"/>
    <mergeCell ref="A39:C39"/>
    <mergeCell ref="G40:H40"/>
    <mergeCell ref="B52:C52"/>
    <mergeCell ref="Y32:AA32"/>
    <mergeCell ref="Y33:AA33"/>
    <mergeCell ref="Y34:AA34"/>
    <mergeCell ref="Y35:AA35"/>
    <mergeCell ref="Y36:AA36"/>
  </mergeCells>
  <phoneticPr fontId="13" type="noConversion"/>
  <pageMargins left="0.69930555555555596" right="0.69930555555555596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平衡影响值</vt:lpstr>
      <vt:lpstr>R1-1.6T</vt:lpstr>
      <vt:lpstr>R1-2.0T</vt:lpstr>
      <vt:lpstr>R2-1.6T</vt:lpstr>
      <vt:lpstr>R2-2.0T</vt:lpstr>
      <vt:lpstr>R3-1.6T</vt:lpstr>
      <vt:lpstr>R3-2.0T </vt:lpstr>
      <vt:lpstr>R4-1.6T</vt:lpstr>
      <vt:lpstr>R4-2.0T</vt:lpstr>
      <vt:lpstr>R5-1.6T</vt:lpstr>
      <vt:lpstr>R5-2.0T</vt:lpstr>
      <vt:lpstr>R6-1.6T</vt:lpstr>
      <vt:lpstr>R6-2.0T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鹤平 汪</cp:lastModifiedBy>
  <dcterms:created xsi:type="dcterms:W3CDTF">2006-09-16T00:00:00Z</dcterms:created>
  <dcterms:modified xsi:type="dcterms:W3CDTF">2016-09-28T05:42:15Z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